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85" windowWidth="15150" windowHeight="6735" activeTab="0"/>
  </bookViews>
  <sheets>
    <sheet name="NOVIEM - DICIE" sheetId="1" r:id="rId1"/>
    <sheet name="Hoja1" sheetId="2" r:id="rId2"/>
  </sheets>
  <definedNames>
    <definedName name="_xlnm.Print_Titles" localSheetId="0">'NOVIEM - DICIE'!$1:$7</definedName>
    <definedName name="Z_06653E94_4FCB_4021_81FF_1B2EDF6E8155_.wvu.Cols" localSheetId="0" hidden="1">'NOVIEM - DICIE'!$K:$AB</definedName>
    <definedName name="Z_06653E94_4FCB_4021_81FF_1B2EDF6E8155_.wvu.PrintArea" localSheetId="0" hidden="1">'NOVIEM - DICIE'!$A$1:$AG$27</definedName>
    <definedName name="Z_06653E94_4FCB_4021_81FF_1B2EDF6E8155_.wvu.PrintTitles" localSheetId="0" hidden="1">'NOVIEM - DICIE'!$1:$7</definedName>
    <definedName name="Z_135A75B5_A6F1_4809_9041_2956FCF37FC0_.wvu.Cols" localSheetId="0" hidden="1">'NOVIEM - DICIE'!$K:$AE</definedName>
    <definedName name="Z_135A75B5_A6F1_4809_9041_2956FCF37FC0_.wvu.PrintArea" localSheetId="0" hidden="1">'NOVIEM - DICIE'!$A$1:$AG$27</definedName>
    <definedName name="Z_135A75B5_A6F1_4809_9041_2956FCF37FC0_.wvu.PrintTitles" localSheetId="0" hidden="1">'NOVIEM - DICIE'!$1:$7</definedName>
    <definedName name="Z_1671B676_8769_43A8_8875_56AF9A90F67B_.wvu.Cols" localSheetId="0" hidden="1">'NOVIEM - DICIE'!$K:$AB</definedName>
    <definedName name="Z_1671B676_8769_43A8_8875_56AF9A90F67B_.wvu.PrintArea" localSheetId="0" hidden="1">'NOVIEM - DICIE'!$A$1:$AG$27</definedName>
    <definedName name="Z_1671B676_8769_43A8_8875_56AF9A90F67B_.wvu.PrintTitles" localSheetId="0" hidden="1">'NOVIEM - DICIE'!$1:$7</definedName>
    <definedName name="Z_19FBC2FA_2D30_454D_A1E8_0D69BAEDE26D_.wvu.Cols" localSheetId="0" hidden="1">'NOVIEM - DICIE'!$K:$AB</definedName>
    <definedName name="Z_19FBC2FA_2D30_454D_A1E8_0D69BAEDE26D_.wvu.PrintArea" localSheetId="0" hidden="1">'NOVIEM - DICIE'!$A$6:$AM$27</definedName>
    <definedName name="Z_19FBC2FA_2D30_454D_A1E8_0D69BAEDE26D_.wvu.PrintTitles" localSheetId="0" hidden="1">'NOVIEM - DICIE'!$6:$7</definedName>
    <definedName name="Z_4BE253F1_5693_4371_B81B_F50D14FA0F70_.wvu.Cols" localSheetId="0" hidden="1">'NOVIEM - DICIE'!$K:$AI</definedName>
    <definedName name="Z_4BE253F1_5693_4371_B81B_F50D14FA0F70_.wvu.PrintTitles" localSheetId="0" hidden="1">'NOVIEM - DICIE'!$1:$7</definedName>
    <definedName name="Z_7E486EE9_3C4A_4355_B030_CAA1E35EF9E5_.wvu.Cols" localSheetId="0" hidden="1">'NOVIEM - DICIE'!$K:$Z</definedName>
    <definedName name="Z_7E486EE9_3C4A_4355_B030_CAA1E35EF9E5_.wvu.PrintArea" localSheetId="0" hidden="1">'NOVIEM - DICIE'!$A$6:$AB$27</definedName>
    <definedName name="Z_7E486EE9_3C4A_4355_B030_CAA1E35EF9E5_.wvu.PrintTitles" localSheetId="0" hidden="1">'NOVIEM - DICIE'!$6:$7</definedName>
    <definedName name="Z_A0E2DD09_0736_4858_AABC_BA2719E8EDE9_.wvu.Cols" localSheetId="0" hidden="1">'NOVIEM - DICIE'!$K:$AB</definedName>
    <definedName name="Z_A0E2DD09_0736_4858_AABC_BA2719E8EDE9_.wvu.PrintArea" localSheetId="0" hidden="1">'NOVIEM - DICIE'!$A$1:$AG$27</definedName>
    <definedName name="Z_A0E2DD09_0736_4858_AABC_BA2719E8EDE9_.wvu.PrintTitles" localSheetId="0" hidden="1">'NOVIEM - DICIE'!$1:$7</definedName>
    <definedName name="Z_A287E002_5959_46F3_BF1E_035CB1BE970E_.wvu.Cols" localSheetId="0" hidden="1">'NOVIEM - DICIE'!$K:$AG</definedName>
    <definedName name="Z_A287E002_5959_46F3_BF1E_035CB1BE970E_.wvu.PrintArea" localSheetId="0" hidden="1">'NOVIEM - DICIE'!$A$1:$AG$27</definedName>
    <definedName name="Z_A287E002_5959_46F3_BF1E_035CB1BE970E_.wvu.PrintTitles" localSheetId="0" hidden="1">'NOVIEM - DICIE'!$1:$7</definedName>
    <definedName name="Z_ADA07268_438A_409E_91CF_0BABADA13533_.wvu.Cols" localSheetId="0" hidden="1">'NOVIEM - DICIE'!#REF!,'NOVIEM - DICIE'!$K:$R</definedName>
    <definedName name="Z_ADA07268_438A_409E_91CF_0BABADA13533_.wvu.PrintTitles" localSheetId="0" hidden="1">'NOVIEM - DICIE'!$6:$7</definedName>
    <definedName name="Z_B3582950_A05F_4AD9_B23B_291336E17986_.wvu.Cols" localSheetId="0" hidden="1">'NOVIEM - DICIE'!$K:$AB</definedName>
    <definedName name="Z_B3582950_A05F_4AD9_B23B_291336E17986_.wvu.PrintArea" localSheetId="0" hidden="1">'NOVIEM - DICIE'!$A$6:$AM$27</definedName>
    <definedName name="Z_B3582950_A05F_4AD9_B23B_291336E17986_.wvu.PrintTitles" localSheetId="0" hidden="1">'NOVIEM - DICIE'!$6:$7</definedName>
    <definedName name="Z_BDF41C6E_26E6_4EB0_8017_9E7DBAD405A0_.wvu.Cols" localSheetId="0" hidden="1">'NOVIEM - DICIE'!$K:$AG</definedName>
    <definedName name="Z_BDF41C6E_26E6_4EB0_8017_9E7DBAD405A0_.wvu.PrintArea" localSheetId="0" hidden="1">'NOVIEM - DICIE'!$A$1:$AG$27</definedName>
    <definedName name="Z_BDF41C6E_26E6_4EB0_8017_9E7DBAD405A0_.wvu.PrintTitles" localSheetId="0" hidden="1">'NOVIEM - DICIE'!$1:$7</definedName>
    <definedName name="Z_BF7F9069_6D39_4291_8D27_25769E1B9D68_.wvu.Cols" localSheetId="0" hidden="1">'NOVIEM - DICIE'!$K:$AG</definedName>
    <definedName name="Z_BF7F9069_6D39_4291_8D27_25769E1B9D68_.wvu.PrintTitles" localSheetId="0" hidden="1">'NOVIEM - DICIE'!$1:$7</definedName>
    <definedName name="Z_CE734D99_EC3A_4349_A7C8_A0CA19927E5B_.wvu.Cols" localSheetId="0" hidden="1">'NOVIEM - DICIE'!#REF!,'NOVIEM - DICIE'!$K:$P</definedName>
    <definedName name="Z_CE734D99_EC3A_4349_A7C8_A0CA19927E5B_.wvu.PrintTitles" localSheetId="0" hidden="1">'NOVIEM - DICIE'!$6:$7</definedName>
    <definedName name="Z_D46283FE_54D8_4BC5_A287_B0DE3C54554A_.wvu.Cols" localSheetId="0" hidden="1">'NOVIEM - DICIE'!$K:$AG</definedName>
    <definedName name="Z_D46283FE_54D8_4BC5_A287_B0DE3C54554A_.wvu.PrintArea" localSheetId="0" hidden="1">'NOVIEM - DICIE'!$A$1:$AG$27</definedName>
    <definedName name="Z_D46283FE_54D8_4BC5_A287_B0DE3C54554A_.wvu.PrintTitles" localSheetId="0" hidden="1">'NOVIEM - DICIE'!$1:$7</definedName>
    <definedName name="Z_D8D5FE70_C02F_46BD_892C_0946E4A6D461_.wvu.Cols" localSheetId="0" hidden="1">'NOVIEM - DICIE'!#REF!,'NOVIEM - DICIE'!$K:$P</definedName>
    <definedName name="Z_D8D5FE70_C02F_46BD_892C_0946E4A6D461_.wvu.PrintTitles" localSheetId="0" hidden="1">'NOVIEM - DICIE'!$6:$7</definedName>
    <definedName name="Z_E6CE9F3E_D7CD_4179_832F_E4F755FD74C1_.wvu.Cols" localSheetId="0" hidden="1">'NOVIEM - DICIE'!#REF!,'NOVIEM - DICIE'!$K:$Z</definedName>
    <definedName name="Z_E6CE9F3E_D7CD_4179_832F_E4F755FD74C1_.wvu.PrintArea" localSheetId="0" hidden="1">'NOVIEM - DICIE'!$A$6:$X$27</definedName>
    <definedName name="Z_E6CE9F3E_D7CD_4179_832F_E4F755FD74C1_.wvu.PrintTitles" localSheetId="0" hidden="1">'NOVIEM - DICIE'!$6:$7</definedName>
    <definedName name="Z_EC9EFD79_FE36_4CD5_8870_CE41B83D53A2_.wvu.Cols" localSheetId="0" hidden="1">'NOVIEM - DICIE'!$K:$AI</definedName>
    <definedName name="Z_EC9EFD79_FE36_4CD5_8870_CE41B83D53A2_.wvu.PrintTitles" localSheetId="0" hidden="1">'NOVIEM - DICIE'!$1:$7</definedName>
    <definedName name="Z_ED8FC727_C9E3_40D8_98E4_F9318B6A1FE2_.wvu.Cols" localSheetId="0" hidden="1">'NOVIEM - DICIE'!$K:$AB</definedName>
    <definedName name="Z_ED8FC727_C9E3_40D8_98E4_F9318B6A1FE2_.wvu.PrintArea" localSheetId="0" hidden="1">'NOVIEM - DICIE'!$A$1:$AG$27</definedName>
    <definedName name="Z_ED8FC727_C9E3_40D8_98E4_F9318B6A1FE2_.wvu.PrintTitles" localSheetId="0" hidden="1">'NOVIEM - DICIE'!$1:$7</definedName>
  </definedNames>
  <calcPr fullCalcOnLoad="1"/>
</workbook>
</file>

<file path=xl/comments1.xml><?xml version="1.0" encoding="utf-8"?>
<comments xmlns="http://schemas.openxmlformats.org/spreadsheetml/2006/main">
  <authors>
    <author>lg</author>
    <author>fondo de pasivo social</author>
  </authors>
  <commentList>
    <comment ref="Z9" authorId="0">
      <text>
        <r>
          <rPr>
            <b/>
            <sz val="9"/>
            <rFont val="Tahoma"/>
            <family val="2"/>
          </rPr>
          <t>lg:</t>
        </r>
        <r>
          <rPr>
            <sz val="9"/>
            <rFont val="Tahoma"/>
            <family val="2"/>
          </rPr>
          <t xml:space="preserve">
se modifico el porcentaje de avance según GCI 20111100001704 de noviembre de 2011 de O% al 20%
</t>
        </r>
      </text>
    </comment>
    <comment ref="P12" authorId="1">
      <text>
        <r>
          <rPr>
            <b/>
            <sz val="9"/>
            <rFont val="Tahoma"/>
            <family val="2"/>
          </rPr>
          <t>fondo de pasivo social:</t>
        </r>
        <r>
          <rPr>
            <sz val="9"/>
            <rFont val="Tahoma"/>
            <family val="2"/>
          </rPr>
          <t xml:space="preserve">
Se modifica el grado de avance, según segumiento realizado por CGI, 20101100042703 </t>
        </r>
      </text>
    </comment>
    <comment ref="R12" authorId="0">
      <text>
        <r>
          <rPr>
            <b/>
            <sz val="9"/>
            <rFont val="Tahoma"/>
            <family val="2"/>
          </rPr>
          <t>lg:</t>
        </r>
        <r>
          <rPr>
            <sz val="9"/>
            <rFont val="Tahoma"/>
            <family val="2"/>
          </rPr>
          <t xml:space="preserve">
se modifico el porcentaje de avnce según circular 684 del 14 de abril de 2011</t>
        </r>
      </text>
    </comment>
    <comment ref="V12" authorId="0">
      <text>
        <r>
          <rPr>
            <b/>
            <sz val="9"/>
            <rFont val="Tahoma"/>
            <family val="2"/>
          </rPr>
          <t>lg:</t>
        </r>
        <r>
          <rPr>
            <sz val="9"/>
            <rFont val="Tahoma"/>
            <family val="2"/>
          </rPr>
          <t xml:space="preserve">
lg:Se modifico el porcentaje de avance según circular GCI 201100001154 del 14 de Julio de 2011.
</t>
        </r>
      </text>
    </comment>
    <comment ref="P14" authorId="1">
      <text>
        <r>
          <rPr>
            <b/>
            <sz val="9"/>
            <rFont val="Tahoma"/>
            <family val="2"/>
          </rPr>
          <t>fondo de pasivo social:</t>
        </r>
        <r>
          <rPr>
            <sz val="9"/>
            <rFont val="Tahoma"/>
            <family val="2"/>
          </rPr>
          <t xml:space="preserve">
Se modifica el grado de avance, según segumiento realizado por CGI, 20101100042703</t>
        </r>
        <r>
          <rPr>
            <sz val="9"/>
            <rFont val="Tahoma"/>
            <family val="2"/>
          </rPr>
          <t xml:space="preserve"> </t>
        </r>
      </text>
    </comment>
    <comment ref="Z14" authorId="0">
      <text>
        <r>
          <rPr>
            <b/>
            <sz val="9"/>
            <rFont val="Tahoma"/>
            <family val="2"/>
          </rPr>
          <t>lg:</t>
        </r>
        <r>
          <rPr>
            <sz val="9"/>
            <rFont val="Tahoma"/>
            <family val="2"/>
          </rPr>
          <t xml:space="preserve">
lg:
se modifico el porcentaje de avance según GCI 20111100001704 de noviembre de 2011 de 54% al 55%
</t>
        </r>
      </text>
    </comment>
    <comment ref="R17" authorId="0">
      <text>
        <r>
          <rPr>
            <b/>
            <sz val="9"/>
            <rFont val="Tahoma"/>
            <family val="2"/>
          </rPr>
          <t>lg:</t>
        </r>
        <r>
          <rPr>
            <sz val="9"/>
            <rFont val="Tahoma"/>
            <family val="2"/>
          </rPr>
          <t xml:space="preserve">
se modifico el porcentaje de avnce según circular 684 del 14 de abril de 2011</t>
        </r>
      </text>
    </comment>
    <comment ref="Z17" authorId="0">
      <text>
        <r>
          <rPr>
            <b/>
            <sz val="9"/>
            <rFont val="Tahoma"/>
            <family val="2"/>
          </rPr>
          <t>lg:</t>
        </r>
        <r>
          <rPr>
            <sz val="9"/>
            <rFont val="Tahoma"/>
            <family val="2"/>
          </rPr>
          <t xml:space="preserve">
lg:
se modifico el porcentaje de avance según GCI 20111100001704 de noviembre de 2011 de 75% al 100%</t>
        </r>
        <r>
          <rPr>
            <sz val="9"/>
            <rFont val="Tahoma"/>
            <family val="2"/>
          </rPr>
          <t xml:space="preserve">
</t>
        </r>
      </text>
    </comment>
    <comment ref="Z18" authorId="0">
      <text>
        <r>
          <rPr>
            <b/>
            <sz val="9"/>
            <rFont val="Tahoma"/>
            <family val="2"/>
          </rPr>
          <t>lg:</t>
        </r>
        <r>
          <rPr>
            <sz val="9"/>
            <rFont val="Tahoma"/>
            <family val="2"/>
          </rPr>
          <t xml:space="preserve">
lg:
se modifico el porcentaje de avance según GCI 20111100001704 de noviembre de 2011 de 15% al 50%
</t>
        </r>
      </text>
    </comment>
    <comment ref="R21" authorId="0">
      <text>
        <r>
          <rPr>
            <b/>
            <sz val="9"/>
            <rFont val="Tahoma"/>
            <family val="2"/>
          </rPr>
          <t>lg:</t>
        </r>
        <r>
          <rPr>
            <sz val="9"/>
            <rFont val="Tahoma"/>
            <family val="2"/>
          </rPr>
          <t xml:space="preserve">
se modifico el porcentaje de avnce según circular 684 del 14 de abril de 2011</t>
        </r>
      </text>
    </comment>
    <comment ref="Z21" authorId="0">
      <text>
        <r>
          <rPr>
            <b/>
            <sz val="9"/>
            <rFont val="Tahoma"/>
            <family val="2"/>
          </rPr>
          <t>lg:</t>
        </r>
        <r>
          <rPr>
            <sz val="9"/>
            <rFont val="Tahoma"/>
            <family val="2"/>
          </rPr>
          <t xml:space="preserve">
lg:
se modifico el porcentaje de avance según GCI 20111100001704 de noviembre de 2011 de 25% al 50%</t>
        </r>
        <r>
          <rPr>
            <sz val="9"/>
            <rFont val="Tahoma"/>
            <family val="2"/>
          </rPr>
          <t xml:space="preserve">
</t>
        </r>
      </text>
    </comment>
    <comment ref="AG10" authorId="0">
      <text>
        <r>
          <rPr>
            <b/>
            <sz val="9"/>
            <rFont val="Tahoma"/>
            <family val="2"/>
          </rPr>
          <t>lg:se modifica el porcentaje de avance según memorando GCI-201221100056743 del 21 de septiembre de 2012</t>
        </r>
        <r>
          <rPr>
            <sz val="9"/>
            <rFont val="Tahoma"/>
            <family val="2"/>
          </rPr>
          <t xml:space="preserve">
</t>
        </r>
      </text>
    </comment>
    <comment ref="AG21" authorId="0">
      <text>
        <r>
          <rPr>
            <b/>
            <sz val="9"/>
            <rFont val="Tahoma"/>
            <family val="2"/>
          </rPr>
          <t>lg:</t>
        </r>
        <r>
          <rPr>
            <sz val="9"/>
            <rFont val="Tahoma"/>
            <family val="2"/>
          </rPr>
          <t xml:space="preserve">
se modifica el porcentaje de avance según memorando GCI - 201221100056743 del 21 de septiembre de 2012</t>
        </r>
      </text>
    </comment>
    <comment ref="AI12" authorId="0">
      <text>
        <r>
          <rPr>
            <b/>
            <sz val="9"/>
            <rFont val="Tahoma"/>
            <family val="2"/>
          </rPr>
          <t>lg:
SE MODIFICA EL PORCENTAJE DE AVANCE SEGÚN MEMORANDO 201212100072393 A 80%</t>
        </r>
        <r>
          <rPr>
            <sz val="9"/>
            <rFont val="Tahoma"/>
            <family val="2"/>
          </rPr>
          <t xml:space="preserve">
</t>
        </r>
      </text>
    </comment>
    <comment ref="AI13" authorId="0">
      <text>
        <r>
          <rPr>
            <b/>
            <sz val="9"/>
            <rFont val="Tahoma"/>
            <family val="2"/>
          </rPr>
          <t>lg:</t>
        </r>
        <r>
          <rPr>
            <sz val="9"/>
            <rFont val="Tahoma"/>
            <family val="2"/>
          </rPr>
          <t xml:space="preserve">
SE MODIFICA EL PORCENTAJE DE AVANCE SEGÚN MEMORANDO 201212100072393 A 50%
</t>
        </r>
      </text>
    </comment>
    <comment ref="AI15" authorId="0">
      <text>
        <r>
          <rPr>
            <b/>
            <sz val="9"/>
            <rFont val="Tahoma"/>
            <family val="2"/>
          </rPr>
          <t>lg:</t>
        </r>
        <r>
          <rPr>
            <sz val="9"/>
            <rFont val="Tahoma"/>
            <family val="2"/>
          </rPr>
          <t xml:space="preserve">
SE MODIFICA EL PORCENTAJE DE AVANCE SEGÚN MEMORANDO 201212100072393 A 50%</t>
        </r>
      </text>
    </comment>
    <comment ref="AI18" authorId="0">
      <text>
        <r>
          <rPr>
            <b/>
            <sz val="9"/>
            <rFont val="Tahoma"/>
            <family val="2"/>
          </rPr>
          <t>lg:</t>
        </r>
        <r>
          <rPr>
            <sz val="9"/>
            <rFont val="Tahoma"/>
            <family val="2"/>
          </rPr>
          <t xml:space="preserve">
SE MODIFICA EL PORCENTAJE DE AVANCE SEGÚN MEMORANDO 201212100072393 A 0%
</t>
        </r>
      </text>
    </comment>
    <comment ref="AI21" authorId="0">
      <text>
        <r>
          <rPr>
            <b/>
            <sz val="9"/>
            <rFont val="Tahoma"/>
            <family val="2"/>
          </rPr>
          <t>lg:</t>
        </r>
        <r>
          <rPr>
            <sz val="9"/>
            <rFont val="Tahoma"/>
            <family val="2"/>
          </rPr>
          <t xml:space="preserve">
SE MODIFICA EL PORCENTAJE DE AVANCE SEGÚN MEMORANDO 201212100072393 A 60%
</t>
        </r>
      </text>
    </comment>
  </commentList>
</comments>
</file>

<file path=xl/sharedStrings.xml><?xml version="1.0" encoding="utf-8"?>
<sst xmlns="http://schemas.openxmlformats.org/spreadsheetml/2006/main" count="223" uniqueCount="191">
  <si>
    <t>Terminada</t>
  </si>
  <si>
    <t xml:space="preserve">Con corte a  31 de octubre de 2010, se han aprobado  un total de  45 hojas de vida de indicadores (estratégicos y por proceso) ,  por parte de la Oficina Asesors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</si>
  <si>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Oficina Asesora de Planeación y Sistemas</t>
  </si>
  <si>
    <t>DESCRIPCION DE AVANCE BIMESTRE SEPTIEMBRE-OCTUBRE DE 2010</t>
  </si>
  <si>
    <t>No se ha iniciado la ejecución de la meta</t>
  </si>
  <si>
    <t>Con corte a febrero 28 de 2010 se  cuenta   con un total de  54 hojas de vida de indicadores con respecto a los 113 indicadores de gestión establecidos(Estratégicos y por proceso) que componen el sistema  de medición de la entidad</t>
  </si>
  <si>
    <t>Se avanzó en la redefiniciòn de la Metodologìa (Procedimiento Evaluaciòn del Desempeño y Formato para la Formulación del Plan de Mejoramiento Individual) y  se enviò el día 28 de Octubre a la Oficina Asesora de Planeaciòn y Sistemas para revisiòn y aprobaciòn de las instancias respectivas.</t>
  </si>
  <si>
    <t>N/A</t>
  </si>
  <si>
    <t>Se reprogramó el plazo para su cumplimiento.</t>
  </si>
  <si>
    <t>Se encuentra consolidada la matriz DOFA externa y se encuentra pendiente realizar la reunión para realizar la consolidación interna.</t>
  </si>
  <si>
    <t>PRODUCTO(S)</t>
  </si>
  <si>
    <t>RESPONSABLE</t>
  </si>
  <si>
    <t xml:space="preserve">Con corte a junio 30 de 2010, se han aprobado  un total de  35 hojas de vida de indicadores (estratégicos y por proceso) ,  por parte de la Oficina de Planeación y Sistemas, que corresponde a un 35%. El porcentaje de avance se determina  por la relación existente entre el número de indicadores con hoja de vida (35) contra el número total de indicadores  de gestión definidos y aprobados en el sistema de medición institucional ( matrices de indicadores), es decir 116 . Las 35 hojas de vida  corresponde a indicadores de los procesos Direccionamiento Estratégico, Medición y Mejora, Gestión de Talento Humano, Seguimiento y Evaluación Independiente  y Gestión de TIC`S. </t>
  </si>
  <si>
    <t>DESCRIPCION DE AVANCE BIMESTRE JULIO-AGOSTO DE 2010</t>
  </si>
  <si>
    <t>De 16 solicitudes de publicacion de procedimientos  se publicaron 11 procedimientos.</t>
  </si>
  <si>
    <t>% AVANCE - RESULTADO DEL INDICADOR</t>
  </si>
  <si>
    <t>% AVANCE - RESULTADO DEL INDICADOR A JUNIO 30 DE 2010</t>
  </si>
  <si>
    <t>N/A para el presente bimeste.</t>
  </si>
  <si>
    <t>La información fue actualizada con los responsables de los procesos y consolidada en la nueva versión del formato de MATRIZ DE INFORMACIÓN PRIMARIA Y SECUNDARIA. Se solicitó su publicación el día 01 de Septiembre del presente año.</t>
  </si>
  <si>
    <t>DESCRIPCION DE AVANCE I SEMESTRE DE 2010</t>
  </si>
  <si>
    <t>Durante los meses de Julio y Agosto se recibieron 41 solicitudes de procedimientos para publicar, de las cuales a la fecha se han publicado 26 en razón a que la labor es compleja y por cuanto el funcionario encargado de esta actividad también debe brindar Soporte Técnico a los procesos particularmente con el programa ORFEO. En total entre Enero y Agosto se han recibido 81 procedimientos para actualizar en el SIP y se han publicado 66, para un porcentaje acumulado del 81,48%</t>
  </si>
  <si>
    <t>Matriz DOFA actualizada</t>
  </si>
  <si>
    <t xml:space="preserve">Sistema Integrado de Procesos y Procedimientos (SIP) actualizado con los procedimientos aprobados </t>
  </si>
  <si>
    <t>Matriz de Información Primaria y Secundaria actualizada</t>
  </si>
  <si>
    <t>Sensibilización a todos los funcionarios sobre la cultura de la autoevaluación del control (Acciones preventivas y correctivas) y autoevaluación de la gestión (Planes y programas de la Entidad y autoevaluación de los procesos)</t>
  </si>
  <si>
    <t>FECHA INICIO</t>
  </si>
  <si>
    <t>FECHA FINALIZACIÓN</t>
  </si>
  <si>
    <t>INDICADOR</t>
  </si>
  <si>
    <t xml:space="preserve">Jornada de Socialización - Registro de asistencia  </t>
  </si>
  <si>
    <t>No. De Planes de Mejoramiento Individual Formulados / No. De Planes de Mejoramiento Individual a Formular.</t>
  </si>
  <si>
    <t>Matriz DOFA actualizada.</t>
  </si>
  <si>
    <t xml:space="preserve">Fortalecimiento del sistema de medición de la gestión institucional :Elaborar las hojas de vida de los indicadores institucionales y por procesos y redefinición de los indicadores para los procesos que lo requieran. </t>
  </si>
  <si>
    <t>DESCRIPCION DE AVANCE BIMESTRE ENERO - FEBRERO DE 2011</t>
  </si>
  <si>
    <t>Jornada de socialización adelantada</t>
  </si>
  <si>
    <t>Durante los meses de Septiembre y Octubre  se recibieron 70 solicitudes de procedimientos para publicar, de las cuales se publicaron en su totalidad. En total entre Enero y Octubre se han recibido 151 procedimientos para actualizar en el SIP para un porcentaje del  100%</t>
  </si>
  <si>
    <t>Se realizo levantamiento de la matriz DOFA con cada uno de los procesos, esta pendiente la revisión por parte del Equipo de Riegos para consolidar la matriz.</t>
  </si>
  <si>
    <t>ACTIVIDAD</t>
  </si>
  <si>
    <t>No.</t>
  </si>
  <si>
    <t>No. De procedimientos actualizados en el SIP / No. De procedimientos recibidos para actualizar</t>
  </si>
  <si>
    <t>Durante el primer semestre/2010 se actualizaron en el SIP en total 40 procedimientos,  número que equivale al 100% de los recibidos para actualizar</t>
  </si>
  <si>
    <t>Consolidar el Diagnóstico Estratégico del Riesgo, con base en la identificación de los factores internos y externos de riesgo que se llevó a cabo dentro del proceso de redefinición del Riesgo</t>
  </si>
  <si>
    <t xml:space="preserve">Con corte a  31 de agosto de 2010, se han aprobado  un total de  45 hojas de vida de indicadores (estratégicos y por proceso) ,  por parte de la Oficina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</si>
  <si>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En reunión del Comité Coordiandor del Sistema de Control Interno y Calidad del día 29/11/2010 (Acta No. 020), se solicitó a la Dra Carmen Emira, Jefe de la Oficina Asesora de Planeación y Sistemas modificar las fechas establecidad para el cumplimiento de esta actividad, HASTA EL 31/05/2011;  por cuanto por cargas de trabajo los responsables no la pudieron cumplir y adicionalmente en dicha sesión del Comité se aprobó una actualización de la metodología para la formulación de los planes de mejoramiento individual (Procedimiento y Formato). Esta fecha se encuentra alineada con el plan de acción del proceso Gestión de Talento Humano para la vigencia 2011.</t>
  </si>
  <si>
    <t>INDICADORES</t>
  </si>
  <si>
    <t>Consolidó: Martha LiLiana García Leiva.</t>
  </si>
  <si>
    <t>CONTROL ESTRATÉGICO</t>
  </si>
  <si>
    <t>SUBSISTEMA</t>
  </si>
  <si>
    <t>COMPONENTE</t>
  </si>
  <si>
    <t>ELEMENTO</t>
  </si>
  <si>
    <t>AMBIENTE DE CONTROL</t>
  </si>
  <si>
    <t>ACUERDOS, COMPROMISOS O PROTOCOLOS ÉTICOS</t>
  </si>
  <si>
    <t>ADMINISTRACIÓN DE RIESGOS</t>
  </si>
  <si>
    <t>CONTEXTO ESTRATÉGICO</t>
  </si>
  <si>
    <t>CONTRO DE GESTIÓN</t>
  </si>
  <si>
    <t>ACTIVIDADES DE CONTROL</t>
  </si>
  <si>
    <t>MANUAL DE PROCEDIMIENTOS</t>
  </si>
  <si>
    <t>INFORMACIÓN</t>
  </si>
  <si>
    <t>SISTEMAS DE INFORMACIÓN</t>
  </si>
  <si>
    <t>CONTROL DE EVALUACIÓN</t>
  </si>
  <si>
    <t>PLANES DE MEJORAMIENTO</t>
  </si>
  <si>
    <t>Hojas de vida de indicadores elaboradas, aprobadas y publicadas</t>
  </si>
  <si>
    <t>No. De Hojas de Vida de Indicadores aprobadas / No. Total de Indicadores Estratégicos y por Proceso aprobados</t>
  </si>
  <si>
    <t>DESCRIPCION DE AVANCE BIMESTRE MARZO - ABRIL DE 2011</t>
  </si>
  <si>
    <t>Con corte a Abril 30 de 2011 se  cuenta   con un total de  54 hojas de vida de indicadores con respecto a los 113 indicadores de gestión establecidos(Estratégicos y por proceso) que componen el sistema  de medición de la entidad</t>
  </si>
  <si>
    <t>Se solicita un cambio de fecha para 30 de junio teniendo en cuenta los cambios que se han realizado dentro de la organización.</t>
  </si>
  <si>
    <t>Durante los meses de Marzo y Abril   se recibieron 25  procedimientos para publicar, de las cuales se publicaron 14 procedimientos en el SIP para un porcentaje del  56%</t>
  </si>
  <si>
    <t xml:space="preserve">Se encuentra en borrador la presentación de acciones preventivas la cual se enviará mediante correo electrónico a los funcionarios el 25 de mayo de 2011 para cumplir con la jornada de capacitación. </t>
  </si>
  <si>
    <t>DESCRIPCION DE AVANCE BIMESTRE MAYO - JUNIO DE 2011</t>
  </si>
  <si>
    <t>Durante el periodo de evaluacion ( Mayo - Junio) no se recibieron procedimientos del SIP por lo tanto no fue actualizado ningun procedimiento</t>
  </si>
  <si>
    <t>Esta actividad se desarrollará en conjunto con control interno, se encuentra programada para septiembre de 2011</t>
  </si>
  <si>
    <t>Se realizó la consolidación del diagnostico externo, se tiene programada la reunión del equipo MECI-CALIDAD para realizar la cosolidación del diagnostico interno para el jueves 07 de julio de 2011 para dar por terminada la actualización de la Matriz DOFA.</t>
  </si>
  <si>
    <t xml:space="preserve">N/A para el periodo. </t>
  </si>
  <si>
    <t xml:space="preserve">Con corte a junio 30 de 2011 se cuenta  con un total de 63 hojas de vida de indicadores de gestión,  frente a los 114 indicadores existentes (Estratégicos y por Proceso). El porcentaje de cumplimiento del indicador de la actividad se situó en 55%. </t>
  </si>
  <si>
    <t>DESCRIPCION DE AVANCE BIMESTRE JULIO - AGOSTO DE 2011</t>
  </si>
  <si>
    <t>DIRECCIONAMIENTO ESTRATÉGICO /  DR. MAURICIO VILLANEDA JIMENEZ / AIDA SALAZAR TINOCO</t>
  </si>
  <si>
    <t>DIRECCIONAMIENTO ESTRATÉGICO Y PROCESOS INVOLUCRADOS / MAURICIO VILLANEDA JIMENEZ /  AIDA SALAZAR TINOCO</t>
  </si>
  <si>
    <t>RESPONSABLES DE TODOS LOS PROCESOS / DR. MAURICIO VILLANEDA JIMENEZ / JORGE ALBERTO ESPINOSA - MEDICIÓN Y MEJORA</t>
  </si>
  <si>
    <t>GESTIÓN TIC´S / MAURICIO VILLANEDA JIMENEZ / SILVANO MARTINEZ / DIEGO FARFAN</t>
  </si>
  <si>
    <t>Establecer los planes de mejoramiento individual como producto de la evaluación de desempeño laboral  vigencia 2009-2010, para los caso que se requieran</t>
  </si>
  <si>
    <t>Planes de Mejoramiento  Formulados</t>
  </si>
  <si>
    <t>Se realizó la reunión según acta No. 03 del equipo MECI-CALIDAD donde se incluirá la Matriz DOFA dentro del programa de inducción y reinducción.</t>
  </si>
  <si>
    <t>Se solicitó mediante correo electrónico la actualización de la Matriz de Información Primaria y Secundaria a todos los procesos; de los 15 procesos incluidos dentro de la Matriz, al 30 de agosto de 2010 se encuentra actualizada la información de 11 procesos quedando por actualizar 4. La matriz se encuentra publicada en la página de intranet.</t>
  </si>
  <si>
    <t>No se ha dado inicio al desarrollo de esta actividad. Se solicitó plazo hasta el 31/07/2011, es igual a la Actividad No. 6 y es de reponsabilidad de los evaluadores, GTH asesora.</t>
  </si>
  <si>
    <t>Se recibieron 9 procedimientos para actualizar en el SIP de los cuales fueron publicados 9</t>
  </si>
  <si>
    <t>Esta actividad se realizará en conjunto con el Grupo de Trabajo de Control Interno en el mes de septiembre</t>
  </si>
  <si>
    <t>Con corte  a agosto 31 de 2011,  se cuenta con un total de 50 hojas de vida de indicadores de gestión aprobadas, de los  104 indicadores aprobados y documentados en las matrices de indicadores erstratégico y por proceso  incluidos estratégicos y por proceso. El avance en las ejecución de la actividad se situó en  48% .</t>
  </si>
  <si>
    <t>DESCRIPCION DE AVANCE BIMESTRE SEPTIEMBRE - OCTUBRE DE 2011</t>
  </si>
  <si>
    <t>Esta actividad se realizará en conjunto con el Grupo de Trabajo de Control Interno.</t>
  </si>
  <si>
    <t>Después de realizada la reunión correspondiente al acta No. 003 se realizará el nuevo diagnostico DOFA con cada uno de los procesos y se unificará antes en diciembre de 2011.</t>
  </si>
  <si>
    <t>Se realizó por parte de control interno la auditoria de la matriz primaria y secundaria y se levantaron los hallazgos respectivos a los procesos por la desactualización de la matriz y hasta la fecha no se ha recibido por parte de los procesos solicitud de actualización de la misma.</t>
  </si>
  <si>
    <t>En el mes de noviembre de 2011 se dio inicio a la asesoría para la formulación de los planes de mejoramiento individual; por tanto no se reporta avance a Octubre 31 de 2011.</t>
  </si>
  <si>
    <t>Se recibieron 9  procedimientos de los cuales se actualizaron 7 de las resoluciones  2575 del 23 de septiembre  y 2584 del 29 de Septiembre de 2011</t>
  </si>
  <si>
    <t>Con corte a octubre 31 de 2011, se encuentran aprobadas 58 hojas de vida de indicadores de los 108 indicadores  estratégicos y por procesos existentes. El avance porcentual de la meta se sitúo en un   54%.</t>
  </si>
  <si>
    <t>DESCRIPCION DE AVANCE BIMESTRE NOVIEMBRE - DICIEMBRE DE 2011</t>
  </si>
  <si>
    <t>Revisó: Mauricio Villaneda Jiménez</t>
  </si>
  <si>
    <t>En el mes de noviembre de 2011 se brindó la asesoría para la formulación de los planes de mejoramiento individual; los responsables de evaluar debían remitir los planes de mejoramiento formulados, sin embargo el único que se recibió fue el de la Dra. Luz Marina Parada Ballén.</t>
  </si>
  <si>
    <t>Se recibieron para este bimestre 6  procedimientos de los cuales se actualizaron 6 de la resolucion 2966 del 31 de Octubre de 2011</t>
  </si>
  <si>
    <t xml:space="preserve">Concorte a diciembre 31 de 2011, se cuenta con un total de 81 hojas de vida aprobadas  frente a los 108 indicadores de gestión que componen el sistema  de medición institucional. Por lo tanto el avance de la meta es del 75%. </t>
  </si>
  <si>
    <t>Se realizó la consolidación de la matriz DOFA actualizandola al año 2011, se encuentra pendiente realizar reunión del equipo operativo  MECI-CALIDAD para su aprobación.</t>
  </si>
  <si>
    <t>Se cuenta con las presentaciones para realizar la actividad e socialización, se encuentra pendiente la consolidación y programación de la fecha de capacitación.</t>
  </si>
  <si>
    <t>Al realizarse el diligenciamiento de la matriz de información primaria y secundaria con cada uno de los procesos, se determinó que dicho formato era de dificil entendimiento y dispendioso, por lo tanto se realizaron los ajustes pertinentes y fue llevada al comite de Control Interno y Calidad y  aprobada mediante resolución No  3588 de 27 de diciembre de 2011.</t>
  </si>
  <si>
    <t>Efectuar Asesoría sobre la metodología a seguir para la formulación de los planes de mejoramiento individual.</t>
  </si>
  <si>
    <t>GESTIÓN DE TALENTO HUMANO</t>
  </si>
  <si>
    <t>DIRECTOR GENERAL / SECRETARIO GENERAL / SUBDIRECTORES GENERALES / JEFES DE OFICINA / COORDINADORES</t>
  </si>
  <si>
    <t>No.de Asesorías desarrolladas / No. de Asesorías a desarrollar</t>
  </si>
  <si>
    <t>Redifinición del diagnostico interno y externo "Matriz DOFA 2012".</t>
  </si>
  <si>
    <t>Refinición de la Matriz DOFA 2012</t>
  </si>
  <si>
    <t>Actualización del Sistema Integrado de Procesos y Procedimientos (SIP), conforme a  los  requerimientos del Sistema Integral de Gestión (MECI - CALIDAD), de acuerdos a requerimeinros presentados</t>
  </si>
  <si>
    <t>Realizar la actualización  y/o eliminación de los procedimientos  que aún se encuentran publicados en  antiguo SIP</t>
  </si>
  <si>
    <t>Procedimientos Actualizados</t>
  </si>
  <si>
    <t xml:space="preserve">GESTIÓN SERVICIOS DE SALUD / GESTIÓN FINANCIERA / GESTIÓN PRESTACIONES ECONÓMICAS / GESTION DE SERVICIOS ADMINISTRATIVOS / GESTIÓN TALENTO HUMANO / ATENCIÓN AL USUARIO / </t>
  </si>
  <si>
    <t>Actualización de procedimentos</t>
  </si>
  <si>
    <t>Realizar capacitación sobre Matriz  de Información Primaria y Secundaria  a los diferentes procesos segú lo requieran</t>
  </si>
  <si>
    <t xml:space="preserve">DIRECCIONAMIENTO ESTRATÉGICO  / DR. MAURICIO VILLANEDA JIMENEZ / JORGE ALBERTO ESPINOSA / AIDA SALAZAR TINOCO  </t>
  </si>
  <si>
    <t>Fortalecimiento Sistema Atención al Ciudadano</t>
  </si>
  <si>
    <t>Informe de grado de satisfacción del usuario</t>
  </si>
  <si>
    <t>COMPONENTE DE INFORMACIÓN</t>
  </si>
  <si>
    <t>INFORMACIÓN PRIMARIA Y SECUNDARIA</t>
  </si>
  <si>
    <t>COORDINADORA GRUPO INTERNO DE TRABAJO GESTIÓN DOCUMENTAL Y ATENCIÓN AL USUARIO</t>
  </si>
  <si>
    <t>Jefe Oficina Asesora de Planeación y Sistemas</t>
  </si>
  <si>
    <t>Presenta los estudios previos para la actualización y mejora del aplicativo ORFEO, según las necesidades presentadas por los usuarios</t>
  </si>
  <si>
    <t>Informe  bimensual presentado  a la secteraria General sobre el proceso de actualización del aplicativo ORFEO</t>
  </si>
  <si>
    <t>Estudios Previos</t>
  </si>
  <si>
    <t xml:space="preserve">Informe bimensual </t>
  </si>
  <si>
    <t>DESCRIPCION DE AVANCE BIMESTRE MAYO  - JUNIO DE 2012</t>
  </si>
  <si>
    <t>Mediante correo electrónico enviado el 18 de mayo de 2012 se solicitó el envio al equipo MECI-CALIDAD para la aprobación de dicha actividad.</t>
  </si>
  <si>
    <t>De los 15 procesos con que cuenta la entidad, solicitaron capacitación en matriz primaria y secundaria 11 procesos.</t>
  </si>
  <si>
    <t>Se actualizaron 3 procedimientos de  3 que fueron enviados para su actualizacion, mediante resolucion 1787 del 29 de Mayo de 2012</t>
  </si>
  <si>
    <t xml:space="preserve">Se cuenta con el borrador del estudio previo, quedando faltante para presentarlo definir los indiscadores financieron, se solcito presupuesto para esta contratación   con el memorando 20122200032533 </t>
  </si>
  <si>
    <t>La Jornada de socialización se encuentra aplazada debido a la falta de capacitación de los auditores de calidad; en reunión con el grupo de trabajo de control interno se acordo esperar a que se realice la capacitación de los auditores.</t>
  </si>
  <si>
    <t>El proceso Gestión de Servicios de Salud realizo en el i semestre de 2012 la actualización de dos (2) procedimientos y solicitud de eliminación de dos (2) procedimientos del antiguo SIP para un porcentaje de cumplimiento del 100% de actualización de procedimientos. El proceso de Gestión de Prestaciones Económicas de acuerdo con los compromisos adquiridos actualizara en el SIP los cuatro procedimientos  pendientes, de acuerdo con el cronograma establecido para tal efecto, razón por la cual estas actividades se desarrollaran durante el tercer trimestre de 2.012.</t>
  </si>
  <si>
    <t xml:space="preserve">trámite; en seguida el 13 de marzo enviaron al proceso de atención al Usuario el memorando 2012-120-001569-3 en el cual se notifico la no aprobación del documento puesto se devia someter a un analisis el esquema de la encuesta, no desde la forma ajustada a calidad si no a l alcance de la preguntas, el día 22 de mayo se recibio un correo por parte e la oficina de Planeación y Sistemas con observaciones, en mayo 29 se aprobo con la resolución 1787; se solicito mediante memorando 2012-220-003856-3 el uso de las lineas telefonicas a celular para realizar la encuesta, el dí 29 de junio se autoriza mediante memorando 2012-110-003898-3 el uso de una linea para realizar las encuestas. </t>
  </si>
  <si>
    <t>1. El día de 24 de enero de 2012 se envio a trasversalidad la encuesta de satisfacción post-trámite, despues de observaciones se corrigio y se volvio a enviar a trasversalidad el 8 de febrero de 2012, posteriormente se envio un correo a la oficina asesora de Planeación y Sistemas solicitando que se aoprobara de manera urgente el formato de encuesta de satisfacción post-</t>
  </si>
  <si>
    <t>Se realizaron cuatro (4) asesorías en relación con la metodología a seguir para la formulación de los planes de mejoramiento individual; sin embargo, está pendiente realizar cuatro asesorías que no pudieron ser desarrolladas oportunamente por cargas laborales y tuvieron que ser reprogramadas.</t>
  </si>
  <si>
    <t>De los dieciocho (18) Planes de Mejoramiento Individual que se deben formular, a Junio 30 del presente año se recibido uno (1).</t>
  </si>
  <si>
    <t xml:space="preserve">Con corte a junio 30 de 2012, se han elaborado y aprobado  80 hojas de vida  de indicadores (Estratégicos y por proceso) , con respecto a los 105 indicadoes  existentes en las matrices de indicadores  estratégicos y por proceso.  
</t>
  </si>
  <si>
    <t>DESCRIPCION DE AVANCE BIMESTRE JULIO  - AGOSTO DE 2012</t>
  </si>
  <si>
    <t>% AVANCE - RESULTADO DEL INDICADOR X CONTROL INTERNO</t>
  </si>
  <si>
    <t>Se realizo el envio de la matriz DOFA a los integrantes del equipo Oerativo MECI-CALIDAD para su aprobacion el 21 de agosto de 2012 por correo electronico y teniendo en cuenta que no se realizaron comentarios o cambios dentro de los miembros del equipo MECI se dio por aprobada el 30 de agosto de 2012.</t>
  </si>
  <si>
    <t>Se realizo el envio del nuevo formato de  la matriz DOFA a los integrantes del equipo Oerativo MECI-CALIDAD para su aprobacion el 21 de agosto de 2012 por correo electronico y teniendo en cuenta que no se realizaron comentarios o cambios dentro de los miembros del equipo MECI, se dio por aprobado el nuevo formato el 30 de agosto de 2012. Se encuentra pendiente realizar el diligenciamiento del nuevo formato de la matriz DOFA de la entidad.</t>
  </si>
  <si>
    <t>Se realizo la capacitacion en matriz primaria y secundaria a los procesos que lo solicitaron ; de los 15 procesos de la entidad se capacitaron a 13 de ellos. Teniendo encuenta que los resultados de los seguimientos por parte de control interno dan como resultado fallas en el diligenciamiento de la matriz se propone realizar una nueva capacitacion a los encargados de diligenciar la matriz junto con los lideres de cada proceso.</t>
  </si>
  <si>
    <t>De los veintiun  (21) Planes de Mejoramiento Individual que se deben formular, a Agosto 30 del presente año se recibió uno (1).</t>
  </si>
  <si>
    <t>Los Procesos Gestón, Compras y Servicios Administrativos, realizo actualizacion de los siguientes procedimientos: Cobros Coactivos Impuestos por Pagar Inmuebles, Escrituración de Venta Inmuebles, Requerimientos a Invasores, Seguimiento a Contratos de Arrendamiento de Inmuebles, Constitución y ejecución de Cajas menore, Cierre Definitivo de  Caja Menor,  Reembolso de Caja menor y Administración Cuentas Personales Bienes Devolutivos; los cuales fuerón enviados a la Oficina de Planeación y Sistemas para su revisión.</t>
  </si>
  <si>
    <t>Se realizaron cinco (5) asesorías en relación con la metodología a seguir para la formulación de los planes de mejoramiento individual; sin embargo, está pendiente realizar tres asesorías que no pudieron ser desarrolladas oportunamente por cargas laborales y tuvieron que ser reprogramadas.</t>
  </si>
  <si>
    <t>Se enviaron los estudios previos para el comité de contratación el 2 de agosto de 2012, el 3 de agosto el comité de contratación recomendó solicitar a las dependencias nuevos requerimientos con el fin de realizar una contratación con los últimos ajustes requeridos por el fondo. Estos requerimientos se solicitaron mediante correo electrónico el 16 de agosto de 2012 después de analizar todos los requerimientos que ya se tenían: dos áreas realizaron aportes más sin embargo estas observaciones ya estaban contemplados en los requerimientos. Los estudios previos definitivos  se enviaran en el mes de septiembre de la presente vigencia</t>
  </si>
  <si>
    <t xml:space="preserve">Con corte a Agosto 31 de 2012, se han elaborado y aprobado  80 hojas de vida  de indicadores (Estratégicos y por proceso) , con respecto a los 105 indicadoes  existentes en las matrices de indicadores  estratégicos y por proceso.  </t>
  </si>
  <si>
    <t>Durante el bimestre no se recibieron procedimientos para actualizar</t>
  </si>
  <si>
    <t>Se aplicó la encuesta de satisfacción post tramite, mediante llamadas realizadas en la oficna Subdireccion de Prestaciones Sociales, como evidencia se deja las encuestas diligenciadas en los dias  27, 30 y 31de julio de 2012 y  1, 2 ,3 y 6 de agosto 2012, para un total de 109 encuestas aplicadas, los resultados se presentaran en el informe de Percepcion Quejas y Reclamos del Tercer Trimestre de 2012</t>
  </si>
  <si>
    <t>El primer informe bimensual se enviara en el mes de septiembre cuando se cumplen con los dos meses posteriores a la fecha inicial</t>
  </si>
  <si>
    <t>DESCRIPCION DE AVANCE BIMESTRE SEPTIEMBRE   - OCTUBRE DE 2012</t>
  </si>
  <si>
    <t>OCTUBRE DE  2012</t>
  </si>
  <si>
    <t>La matriz DOFA se encuentra consolidada  según acta No. 004 del equipo operativo MECI-CALIDAD que se llevo a cabo de manera virtual el 24 de agosto de 2012.</t>
  </si>
  <si>
    <t xml:space="preserve">Se cuenta con los formatos aprobados por el comité para realizar su diligenciamiento en conjuto con los procesos, esta actividad se dara por terminada en diciembre de 2012 </t>
  </si>
  <si>
    <t>Se realizó de acuerdo a las solicitudes de cada uno de los procesos la capacitación en matriz primaria y secundaria a 14 de los 15 procesos de la entidad, sin embargo, teniendo en cuenta que al realizar las auditorias control interno detecto falencias en los procesos, se tiene programado para los meses de noviembre y diciembre realizar nuevamente capacitación a los 15 procesos.</t>
  </si>
  <si>
    <t>Aplicación de la encuesta de medicion de la satisfacción post trámite
Informe de satisfacción de usuarios del tercer trimestre</t>
  </si>
  <si>
    <t>Se realizaron cinco (5) asesorías en relación con la metodología a seguir para la formulación de los planes de mejoramiento individual; sin embargo, está pendiente realizar tres asesorías que no pudieron ser desarrolladas oportunamente por cargas laborales de los evaluadores y tendrán que ser reprogramadas.</t>
  </si>
  <si>
    <t xml:space="preserve">De los treinta y un  (31) Planes de Mejoramiento Individual que deben ser formulados por los Evaluadores y Evaluados, a Octubre 30 del presente año se recibió uno (1) en Talento Humano.
El número de planes de mejoramiento a formular incrementó por cuanto se tuvo en cuenta las evaluaciones con corte a 31 de enero de 2012 y adicionalmente la  evaluación del I semestre de 2012 </t>
  </si>
  <si>
    <t>Se envío los informes de Percepcion al usuario Post trámite el dia 10 de octubre de 2012,  el informe del  II trimestre se envio el 17 Octubre de  2012 mediante correo de intranet, las evidencias se encuentran en la bandeja de correo de intranet del funcionario Hernán González; el informe de III trimestre de 2012 se envio  23 de Ocyubre de 2012 mediante memorando radicado bajo el número 2012-220-006380-3</t>
  </si>
  <si>
    <t>Se abrio la selección abreviada número 13 el 25 de Octubre de 2012, la cual se encuentra publicada en la pagina web de la entidad, los estudios previos  fueron enviados a la oficina asesora juridica mediante radicado 20122200054193 de 12 de septimbre de 2012</t>
  </si>
  <si>
    <t>Se tiene proyectado enviar un informe en el mes de noviembre despues de la publicacion de la seleccón abreviada con el resumen de todo lo sucedido.</t>
  </si>
  <si>
    <t xml:space="preserve">La actividad se encuentra aplazada debido a que algunas actividades se encuentran retrasadas dicha actividad se llevará a cabo antes del 17 de enero de 2013 </t>
  </si>
  <si>
    <t>Durante el periodo a evaluar se actualizaron en el Sistema Integrado de Procesos y Procedimientos SIP, 12 procedimientos que corresponden a las resoluciones de Nos  3405  y 3522 de  25 y  28 de septiembre de 2012 respectivamente.</t>
  </si>
  <si>
    <t xml:space="preserve">Con corte a Octubre 31 de 2012, se han elaborado y aprobado  80 hojas de vida  de indicadores (Estratégicos y por proceso) , con respecto a los 105 indicadoes  existentes en las matrices de indicadores  estratégicos y por proceso.  </t>
  </si>
  <si>
    <r>
      <rPr>
        <b/>
        <sz val="24"/>
        <rFont val="Arial Narrow"/>
        <family val="2"/>
      </rPr>
      <t>GTH</t>
    </r>
    <r>
      <rPr>
        <sz val="24"/>
        <rFont val="Arial Narrow"/>
        <family val="2"/>
      </rPr>
      <t xml:space="preserve">: la actualización de los procedimientos que se encuentran en el antiguo SIP, se ha venido realizando desde el mes de mayo de 2011, con la transversalidad respectiva, la adopción de los nuevos procedimientos y eliminación del antiguo SIP, a la fecha depende de la Oficina Asesora de Planeación y Sistemas.
</t>
    </r>
    <r>
      <rPr>
        <b/>
        <sz val="24"/>
        <rFont val="Arial Narrow"/>
        <family val="2"/>
      </rPr>
      <t xml:space="preserve">GESTIÓN FINANCIERA: </t>
    </r>
    <r>
      <rPr>
        <sz val="24"/>
        <rFont val="Arial Narrow"/>
        <family val="2"/>
      </rPr>
      <t xml:space="preserve"> Con Resolución 3522 de Septiembre 28 de 2012, fue aprobada la eliminación de los procedimientos  "Control pago de servicios y arrendamientos FPS" y "Revisión informe  elaboración de contratos y ordenes de servicio".                                                                                                                                                         </t>
    </r>
    <r>
      <rPr>
        <b/>
        <sz val="24"/>
        <rFont val="Arial Narrow"/>
        <family val="2"/>
      </rPr>
      <t>GESTION SERVICIOS ADMINISTRATIVOS</t>
    </r>
    <r>
      <rPr>
        <sz val="24"/>
        <rFont val="Arial Narrow"/>
        <family val="2"/>
      </rPr>
      <t xml:space="preserve">:  Los procedimientos: 1) Constitución y ejecución de cajas menores (APGSAGADPT19), 2) "Reembolso de caja menor (APGSAGADPT20)  3) Cierre Definitivo de caja menor  (APGSAGADPT21). Con estos procedimientos se da alcance a la constitución, ejecución de los rubros bienes y servicios,  reembolso de caja menor y legalización definitiva de caja menor. Con corte a 30 de septiembre de 2012 los procedimientos se encuentran en trámite de revisión técnica.  
Con relación al procedimiento "Conciliación bancaria de caja menor" se constató que el mismo se encuentra actualizado y corresponde al procedimiento "Conciliaciones Bancarias" del proceso "Gestión de Recursos Financieros" corresponde al proceso de contabilidad el cual fue aprobada mediante la  Resolución 2956 del 20/10/2009.                    
</t>
    </r>
    <r>
      <rPr>
        <b/>
        <sz val="24"/>
        <rFont val="Arial Narrow"/>
        <family val="2"/>
      </rPr>
      <t>GESTIÓN BIENES INMUEBLES</t>
    </r>
    <r>
      <rPr>
        <sz val="24"/>
        <rFont val="Arial Narrow"/>
        <family val="2"/>
      </rPr>
      <t>: Los procedimientos de : Escritura de venta inmuebles, Interventoría a contratos de arrendamiento, Atención de demandas de bienes inmuebles,  requerimientos a invasores y cobros coactivos por impuestos por pagar inmuebles, estos procedimientos los devolvio la  oficina Asesora de  Planeación y Sistemas para ajustes.</t>
    </r>
  </si>
  <si>
    <t xml:space="preserve">                                           PLAN DE TRABAJO PARA EL FORTALECIMIENTO Y MANTENIMIENTO DEL SISTEMA INTEGRAL DE GESTION (MECI - CALIDAD)                                                                                                                                                                                                                                           REFORMULACIÓN AÑO 2012   </t>
  </si>
  <si>
    <t>DESCRIPCION DE AVANCE BIMESTRE NOVIEMBRE   - DICIEMBRE DE 2012</t>
  </si>
  <si>
    <t>Se realizaron siete (7) asesorías en relación con la metodología a seguir para la formulación de los planes de mejoramiento individual; sin embargo, está pendiente realizar una asesoría que no pudo ser desarrolladas oportunamente por cargas laborales de los evaluadores. Ésta será adelantada durante el primer bimestre de 2013.
Mediante Circular GTH-20122100001904 del 21 de noviembre de 2012, se recordó a todos los evaluadores y evaluados, el envío de los planes de mejoramiento individual que deben ser formulados en cumplimiento del procedimiento esablecido y comunicado a través del Sistema Integrado de procedimientos.</t>
  </si>
  <si>
    <t>De los veinti ocho (28) Planes de Mejoramiento Individual que deben ser formulados por los Evaluadores y Evaluados, a Diciembre 30 del presente año se recibió uno (1) en Talento Humano.
Dentro del total de  de planes de mejoramiento a formular se tuvo en cuenta las evaluaciones con corte a 31 de enero de 2012 y adicionalmente la  evaluación del I semestre de 2012, la cual presentó una modificación con respecto al reporte del bimestre Septiembre Octubre por cuanto, mediante memorando GSSS-20123400074923, la coordinadora de Gestión Serivcios de Salud informó que no era necesario formular PMI para cuatro funcionarios de su proceso. 
Mediante Circular GTH-20122100001904 del 21 de noviembre de 2012, se recordó a todos los evaluadores y evaluados, el envío de los planes de mejoramiento individual que deben ser formulados en cumplimiento del procedimiento esablecido y comunicado a través del Sistema Integrado de procedimientos.</t>
  </si>
  <si>
    <t>De la actualizacion de la matriz DOFA no se realizo ninguna actividad debido a que primero se debe redefinir los riesgos de cada proceso y realizarle el diagnostico previo a cada uno de los quince procesos que integran el sistema de gestion de calidad.</t>
  </si>
  <si>
    <t>La redefinicion de los matriz DOFA no se realizo debido a que se debe realizar previamente la capacitacion sobre la gestion de acciones preventivas y la redefinicion de los riesgo de cada proceso para poder emitir un diagnostico mas real y presiso sobre el estado de los riesgos de la entidad.</t>
  </si>
  <si>
    <t>Se realizaron los estudios previos para la actualización del aplicativo ORFEO y se desarrollo la selección abreviada 013 de 2012 la cual se adjudico se esta en el desarrollo del contrato</t>
  </si>
  <si>
    <t>Bajo el radicado 20122200074493 de 30 de noviembre de 2012 se envio un informe detallado del proceso de la contratación de la actualización del aplicativo ORFEO a la secretaria general.</t>
  </si>
  <si>
    <t>Durante el segundo semestre se inicio con una reunion donde se establecio el equipo de trabajo para comenzar a ejecutar la actividad programada la cual quedo registrada en el acta 0012 . Y se estructuro una programacion para comenzar a trabajar proceso por proceso el tema programado al cual no se le dio inicio por ausencia de la funcionaria encargada de la actividad, durante el primer semestre del año 2013 se retomara la programacion de la actividad y se ejecutran ya que es de gran importancia el manejo de este tema por parte de los funcionarios de todos los procesos para su aporte en el sistema de gestion de la calidad de la entidad.</t>
  </si>
  <si>
    <t xml:space="preserve">Con corte a Diciembre  31 de 2012, se han elaborado y aprobado  84 hojas de vida  de indicadores (Estratégicos y por proceso) , con respecto a los 105 indicadoes  existentes en las matrices de indicadores  estratégicos y por proceso.  </t>
  </si>
  <si>
    <r>
      <rPr>
        <b/>
        <sz val="30"/>
        <rFont val="Arial Narrow"/>
        <family val="2"/>
      </rPr>
      <t>GTH:</t>
    </r>
    <r>
      <rPr>
        <sz val="30"/>
        <rFont val="Arial Narrow"/>
        <family val="2"/>
      </rPr>
      <t xml:space="preserve">Se actualizaron los siguientes documentos del SIG a cargo del proceso:
A diciembre 30 de 2012 la actualización de los procedimientos de GTH del antiguo SIP, se encuentra en un 90%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por cuanto fue documentado y presentado a OPS un procedimiento nuevo denominado NOVEDADES DE NÓMINA QUE REQUIEREN ACTO ADMINISTRATIVO, el cual está en trámite de revisión técnica, para si posterior aprobación de parte de los integrantes del Comité de Control Interno y Calidad, en este nuevo procedimiento se incluyeron las actividades de los antiguos: TRASLADO DE EPS, LICENCIAS NO REMUNERADAS,  INCAPACIDADES Y LICENCIAS DE MATERNIDAD, LICENCIA REMUNERADA DE PATERNIDAD, RETIRO DEL SERVICIO POR RENUNCIA, SUSPENSION DEL SERVICIO.                                                                 </t>
    </r>
    <r>
      <rPr>
        <b/>
        <sz val="30"/>
        <rFont val="Arial Narrow"/>
        <family val="2"/>
      </rPr>
      <t>GPE:</t>
    </r>
    <r>
      <rPr>
        <sz val="30"/>
        <rFont val="Arial Narrow"/>
        <family val="2"/>
      </rPr>
      <t xml:space="preserve"> Teniendo en cuenta que fueron remitidos para la revisión respectiva de la OPS  los cuatro (4) prodedimientos pendietes de actualizar en el antigo SIP a cargo del GPE y como quiera que se requiere efectuar algunas modificaciones y ajustes a los mismos según requerimiento sugerido por la OPS  y  pasar nuevamente para revisón y posterior aprobación, se reprograma las actividaddes  para ser culminadas durante el primer trimestre del año 2013 y se ejecutara asi mismo  la socialización a los funcionarios de la Coordinación del GIT Prestaciones Económicas como actividad complementaria  para su aporte en el sistema de gestion de la calidad de la entidad.                                                   </t>
    </r>
    <r>
      <rPr>
        <b/>
        <sz val="30"/>
        <rFont val="Arial Narrow"/>
        <family val="2"/>
      </rPr>
      <t xml:space="preserve"> ATENCIÓN AL USUARIO:</t>
    </r>
    <r>
      <rPr>
        <sz val="30"/>
        <rFont val="Arial Narrow"/>
        <family val="2"/>
      </rPr>
      <t xml:space="preserve"> Con relación al procedimiento "Recepción de llamadas telefónicas" se envio a la oficina de planeación y sistemas una propuesta para  revisión técnica el día 10 de agosto de 2012 .  Con respecto al procedimiento "Atención tutelas de servicios de salud" y "Atención de tutelas de prestaciones económicas".                                                        enviaron para eliminación el 27 de octubre de 2011 los procedimientos Atención de tutelas de prestaciones economicas, Atencion tutelas servicios de salud, Recepción y Emisión de llamadas telefónicas, .
No se han podido retirar puesto los dos primeros de estos procedimientos estan a cargo de la Subdireccion de Prestaciones Sociales y no hay un procedimientos que los reemplace ; Se reenvio el procedimiento recepcion de llamadas telefonicas el 10 de agosto de 2012 y se recibio nuevamente con ajustes el 20 de septiembre de 2012.                                                              </t>
    </r>
  </si>
  <si>
    <t>Se presentaron 23 procedimientos para actualizar en el SIP mediante la resolución 3405, 6 procedimientos; la resolución 3522, 3 procedimientos; la resolución 5717, 10 procedimientos; y la resolución 5962, 4 procedimientos</t>
  </si>
  <si>
    <t>SEGUIMIENTO</t>
  </si>
  <si>
    <t>FECHA</t>
  </si>
  <si>
    <t>Se evidenció que en el último bimestre de 2012, se realizó la asesoría al GIT de Gestión de Servicios de Salud, quedando por realizar la asesoría del GIT de Gestión de Bienes, Compras y Servicios Administrativos que no pudo ser desarrollada oportunamente por cargas laborales de los evaluadores, lo anterior, según consta en el cronograma obrante a folio 5 de la carpeta GTH-210.52.3</t>
  </si>
  <si>
    <t>Se evidenció que solo se presentó 1 de los 28 planes de mejoramiento individual que debían formularse, por lo que a través de la Circular GTH-20122100001904 del 21 de noviembre de 2012, se requirió el cumplimiento de dicho producto a los respectivos responsables.</t>
  </si>
  <si>
    <t xml:space="preserve">Se evidenció que dentro del informe de percepción de quejas y reclamos que reposa bajo el número 20122200063803 en ORFEO, se encuentra el informe de satisfacción post trámite del III trimestre. </t>
  </si>
  <si>
    <t>Se evidenció que el proceso no ha iniciado ninguna actividad para el cumplimiento de éste producto.</t>
  </si>
  <si>
    <t>Analizadas las Resoluciones 3405, 3522, 5717 y 5962, se evidenció la actualización de los 23 procedimientos del SIP presentados por los respectivos procesos cumpliéndose a cabalidad el producto programado.</t>
  </si>
  <si>
    <r>
      <rPr>
        <b/>
        <sz val="30"/>
        <rFont val="Arial Narrow"/>
        <family val="2"/>
      </rPr>
      <t xml:space="preserve">GTH: 1. </t>
    </r>
    <r>
      <rPr>
        <sz val="30"/>
        <rFont val="Arial Narrow"/>
        <family val="2"/>
      </rPr>
      <t xml:space="preserve">Revisado el antiguo SIP, se evidenció que 6 de los 12 procedimientos enunciados se encuentran todavía en el antiguo SIP, los cuales son: -Certificados de ingresos y retenciones, - Ejecución contrato de servicios de personal con empresa temporal, - Trámite cuentas de cobro empresa temporal, -Órdenes de comisión, - Órdenes de comisión legalización y -Órdenes de comisión empleados temporales. 2. Analizada la Resolución 5962 de 2012, se evidenció que fueron aprobados los siguientes  procedimientos: -Permisos laborales. -Solicitud, interrupcción, reanudación y aplazamiento de vacaciones y - Reporte de cesantías al Fondo Nacional del Ahorro, los cuales incluyen las actividades de los procedimientos del antiguo SIP: TRASLADO DE EPS, LICENCIAS NO REMUNERADAS,  INCAPACIDADES Y LICENCIAS DE MATERNIDAD, LICENCIA REMUNERADA DE PATERNIDAD, RETIRO DEL SERVICIO POR RENUNCIA, SUSPENSION DEL SERVICIO.                                            </t>
    </r>
    <r>
      <rPr>
        <b/>
        <sz val="30"/>
        <rFont val="Arial Narrow"/>
        <family val="2"/>
      </rPr>
      <t xml:space="preserve">GPE: </t>
    </r>
    <r>
      <rPr>
        <sz val="30"/>
        <rFont val="Arial Narrow"/>
        <family val="2"/>
      </rPr>
      <t xml:space="preserve">Revisada la carpeta de Memorandos Recibidos de la OPS con TRD 120.21.03, se evidenció memorando GPE-20123140062213 a través del cual se remitieron los procedimientos relacionados con el pago de mesadas retroactivas, nómina de pensionados del Hospital San Juan de Dios, Reconocimiento de mesadas pensionales a herederos y Atención Acciones de tútela de Prestaciones Económicas. Luego de la revisión respectiva por parte de la OPS se requirió efectuar algunas modificaciones y ajustes a los mismos para pasar nuevamente a revisón y posterior aprobación, por lo cual se reprogramaron las actividaddes para ser culminadas durante el primer trimestre del año 2013 y se ejecutara asi mismo la socialización a los funcionarios de la Coordinación del GIT Prestaciones Económicas como actividad complementaria  para su aporte en el sistema de gestion de la calidad de la entidad.                                            </t>
    </r>
    <r>
      <rPr>
        <b/>
        <sz val="30"/>
        <rFont val="Arial Narrow"/>
        <family val="2"/>
      </rPr>
      <t xml:space="preserve">ATENCIÓN AL USUARIO: </t>
    </r>
    <r>
      <rPr>
        <sz val="30"/>
        <rFont val="Arial Narrow"/>
        <family val="2"/>
      </rPr>
      <t>Se evidenció que el procedimiento "Recepción de llamadas telefónicas" fue recibido por la OPS para revisión técnica el día 10 de agosto de 2012 el cual fue devuelto para ajustes el 20 de septiembre de 2012. Con respecto a la eliminación de los procedimientos de "Atención tutelas de servicios de salud" y "Atención de tutelas de prestaciones económicas", se enviaron para eliminación el 27 de octubre de 2011 y Recepción y Emisión de llamadas telefónicas. No obstante, dichos procedimientos continuan vigentes en el antiguo SIP.</t>
    </r>
  </si>
  <si>
    <t>Bajo el radicado 20122200063803 se presento el  informe de percepció quejas y reclamos correspondiente al tercer trimestre en este informe se incluye el informe de satisfacción post trámite del mismo periodo.</t>
  </si>
  <si>
    <t xml:space="preserve">Analizada la carpeta de indicadores estratégicos y por procesos, con TRD 120,86,1, se evidenció la elaboración de 84 hojas de vida de indicadores (Estratégicos y por procesos), con respecto a los 105 indicadores  existentes en las matrices de indicadores  estratégicos y por proceso.  </t>
  </si>
  <si>
    <t>De los quince procesos que conforman el sistema de gestion de la calidad se capacitaron  sobre el tema de matriz primaria y secundaria a los quince en total, realizando de manera inmediata la actualizacion de la misma con mienbros de cada proceso, alcanzando un 100% de la actividad programada. Esta actividad se realizo durante el mes de noviembre del 2012 y esta soportado con el listado en el formato de asistencia a eventos.</t>
  </si>
  <si>
    <t>Se evidenció en la carpeta de Documentos de la Oficina de Planeación  y Sistemas que la capacitación fue brindada a los funcionarios de cada uno de los 15 procesos, y en la Intranet de la entidad se verificó la actualización de la matriz de información primaria y secundaria a fecha diciembre de 2012.</t>
  </si>
  <si>
    <t>Analizados los estudios previos de la selección abreviada 013 de 2012 en la página web de la entidad, se verificó el cumpolimiento a cabalidad de dicho producto; el cual se encuentra en ejecución.</t>
  </si>
  <si>
    <t>Se verificó en el sistema ORFEO el radicado 20122200074493 del 30/11/2012 donde se presentó informe sobre la contratación de la actualización de dicho sistema dando cumplimiento al producto programado.</t>
  </si>
  <si>
    <t>La actividad se encuentra aplazada para ser realizada en el primer trimestre de 2013.</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</si>
</sst>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50">
    <font>
      <sz val="11"/>
      <color theme="1"/>
      <name val="Calibri"/>
      <family val="2"/>
    </font>
    <font>
      <sz val="11"/>
      <color indexed="8"/>
      <name val="Calibri"/>
      <family val="2"/>
    </font>
    <font>
      <sz val="24"/>
      <name val="Arial Narrow"/>
      <family val="2"/>
    </font>
    <font>
      <b/>
      <sz val="24"/>
      <name val="Arial Narrow"/>
      <family val="2"/>
    </font>
    <font>
      <b/>
      <sz val="24"/>
      <name val="Calibri"/>
      <family val="2"/>
    </font>
    <font>
      <sz val="24"/>
      <name val="Calibri"/>
      <family val="2"/>
    </font>
    <font>
      <b/>
      <sz val="48"/>
      <name val="Arial Narrow"/>
      <family val="2"/>
    </font>
    <font>
      <b/>
      <sz val="28"/>
      <name val="Bookman Old Style"/>
      <family val="1"/>
    </font>
    <font>
      <sz val="28"/>
      <name val="Bookman Old Style"/>
      <family val="1"/>
    </font>
    <font>
      <sz val="9"/>
      <name val="Tahoma"/>
      <family val="2"/>
    </font>
    <font>
      <b/>
      <sz val="9"/>
      <name val="Tahoma"/>
      <family val="2"/>
    </font>
    <font>
      <sz val="30"/>
      <name val="Arial Narrow"/>
      <family val="2"/>
    </font>
    <font>
      <b/>
      <sz val="3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1"/>
        <bgColor indexed="64"/>
      </patternFill>
    </fill>
    <fill>
      <patternFill patternType="solid">
        <fgColor indexed="50"/>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style="double"/>
      <right style="double"/>
      <top>
        <color indexed="63"/>
      </top>
      <bottom style="thin"/>
    </border>
    <border>
      <left style="double"/>
      <right style="double"/>
      <top style="double"/>
      <bottom style="double"/>
    </border>
    <border>
      <left style="double"/>
      <right>
        <color indexed="63"/>
      </right>
      <top style="thin"/>
      <bottom style="thin"/>
    </border>
    <border>
      <left style="double"/>
      <right style="double"/>
      <top style="thin"/>
      <bottom>
        <color indexed="63"/>
      </bottom>
    </border>
    <border>
      <left style="thin"/>
      <right style="thin"/>
      <top style="thin"/>
      <bottom>
        <color indexed="63"/>
      </bottom>
    </border>
    <border>
      <left style="thin"/>
      <right style="thin"/>
      <top>
        <color indexed="63"/>
      </top>
      <bottom style="thin"/>
    </border>
    <border>
      <left style="double"/>
      <right>
        <color indexed="63"/>
      </right>
      <top style="double"/>
      <bottom style="double"/>
    </border>
    <border>
      <left style="thin"/>
      <right style="thin"/>
      <top style="thin"/>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double"/>
      <top>
        <color indexed="63"/>
      </top>
      <bottom>
        <color indexed="63"/>
      </bottom>
    </border>
    <border>
      <left>
        <color indexed="63"/>
      </left>
      <right>
        <color indexed="63"/>
      </right>
      <top>
        <color indexed="63"/>
      </top>
      <bottom style="double"/>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color indexed="63"/>
      </bottom>
    </border>
    <border>
      <left style="double"/>
      <right>
        <color indexed="63"/>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91">
    <xf numFmtId="0" fontId="0" fillId="0" borderId="0" xfId="0" applyFont="1" applyAlignment="1">
      <alignment/>
    </xf>
    <xf numFmtId="0" fontId="5" fillId="0" borderId="0" xfId="0" applyFont="1" applyFill="1" applyBorder="1" applyAlignment="1" applyProtection="1">
      <alignment/>
      <protection/>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32" borderId="0" xfId="0" applyFont="1" applyFill="1" applyBorder="1" applyAlignment="1" applyProtection="1">
      <alignment horizontal="justify" vertical="center" wrapText="1"/>
      <protection/>
    </xf>
    <xf numFmtId="0" fontId="5" fillId="32" borderId="0" xfId="0" applyFont="1" applyFill="1" applyBorder="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3" fillId="0" borderId="0" xfId="0" applyFont="1" applyFill="1" applyAlignment="1" applyProtection="1">
      <alignment horizontal="center" vertical="center" wrapText="1"/>
      <protection/>
    </xf>
    <xf numFmtId="2" fontId="3"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justify" vertical="center" wrapText="1"/>
      <protection/>
    </xf>
    <xf numFmtId="180" fontId="5" fillId="0" borderId="0" xfId="0" applyNumberFormat="1" applyFont="1" applyFill="1" applyAlignment="1" applyProtection="1">
      <alignment horizontal="center" vertical="center" wrapText="1"/>
      <protection/>
    </xf>
    <xf numFmtId="4" fontId="5" fillId="0" borderId="0" xfId="0" applyNumberFormat="1"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33" borderId="0" xfId="0" applyFont="1" applyFill="1" applyBorder="1" applyAlignment="1" applyProtection="1">
      <alignment horizontal="justify" vertical="center"/>
      <protection/>
    </xf>
    <xf numFmtId="10" fontId="2" fillId="33"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justify" vertical="center" wrapText="1" readingOrder="1"/>
      <protection/>
    </xf>
    <xf numFmtId="10" fontId="2" fillId="34"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justify" vertical="center" wrapText="1"/>
      <protection/>
    </xf>
    <xf numFmtId="10" fontId="2" fillId="35" borderId="0" xfId="0" applyNumberFormat="1" applyFont="1" applyFill="1" applyBorder="1" applyAlignment="1" applyProtection="1">
      <alignment horizontal="center" vertical="center" wrapText="1"/>
      <protection/>
    </xf>
    <xf numFmtId="0" fontId="2" fillId="36" borderId="0" xfId="0" applyFont="1" applyFill="1" applyBorder="1" applyAlignment="1" applyProtection="1">
      <alignment horizontal="justify" vertical="center" wrapText="1"/>
      <protection/>
    </xf>
    <xf numFmtId="10" fontId="2" fillId="36" borderId="0" xfId="0" applyNumberFormat="1" applyFont="1" applyFill="1" applyBorder="1" applyAlignment="1" applyProtection="1">
      <alignment horizontal="center" vertical="center" wrapText="1"/>
      <protection/>
    </xf>
    <xf numFmtId="0" fontId="2" fillId="14" borderId="0" xfId="0" applyFont="1" applyFill="1" applyBorder="1" applyAlignment="1" applyProtection="1">
      <alignment horizontal="justify" vertical="center" wrapText="1"/>
      <protection/>
    </xf>
    <xf numFmtId="10" fontId="2" fillId="14" borderId="0" xfId="0" applyNumberFormat="1" applyFont="1" applyFill="1" applyBorder="1" applyAlignment="1" applyProtection="1">
      <alignment horizontal="center" vertical="center" wrapText="1"/>
      <protection/>
    </xf>
    <xf numFmtId="0" fontId="2" fillId="11" borderId="0" xfId="0" applyFont="1" applyFill="1" applyBorder="1" applyAlignment="1" applyProtection="1">
      <alignment horizontal="justify" vertical="center" wrapText="1"/>
      <protection/>
    </xf>
    <xf numFmtId="10" fontId="2" fillId="11" borderId="0" xfId="0" applyNumberFormat="1" applyFont="1" applyFill="1" applyBorder="1" applyAlignment="1" applyProtection="1">
      <alignment horizontal="center" vertical="center" wrapText="1"/>
      <protection/>
    </xf>
    <xf numFmtId="0" fontId="2" fillId="13" borderId="0" xfId="0" applyFont="1" applyFill="1" applyBorder="1" applyAlignment="1" applyProtection="1">
      <alignment horizontal="justify" vertical="center" wrapText="1"/>
      <protection/>
    </xf>
    <xf numFmtId="10" fontId="2" fillId="13" borderId="0" xfId="0" applyNumberFormat="1" applyFont="1" applyFill="1" applyBorder="1" applyAlignment="1" applyProtection="1">
      <alignment horizontal="center" vertical="center" wrapText="1"/>
      <protection/>
    </xf>
    <xf numFmtId="0" fontId="2" fillId="12" borderId="0" xfId="0" applyFont="1" applyFill="1" applyBorder="1" applyAlignment="1" applyProtection="1">
      <alignment horizontal="justify" vertical="center" wrapText="1"/>
      <protection/>
    </xf>
    <xf numFmtId="10" fontId="2" fillId="12" borderId="0" xfId="0" applyNumberFormat="1" applyFont="1" applyFill="1" applyBorder="1" applyAlignment="1" applyProtection="1">
      <alignment horizontal="center" vertical="center" wrapText="1"/>
      <protection/>
    </xf>
    <xf numFmtId="0" fontId="2" fillId="32" borderId="0" xfId="0" applyFont="1" applyFill="1" applyBorder="1" applyAlignment="1" applyProtection="1">
      <alignment horizontal="justify" vertical="center" wrapText="1"/>
      <protection/>
    </xf>
    <xf numFmtId="10" fontId="2" fillId="32" borderId="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justify" vertical="center" wrapText="1" readingOrder="1"/>
      <protection/>
    </xf>
    <xf numFmtId="1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protection/>
    </xf>
    <xf numFmtId="14" fontId="2" fillId="32" borderId="10" xfId="0" applyNumberFormat="1" applyFont="1" applyFill="1" applyBorder="1" applyAlignment="1" applyProtection="1">
      <alignment horizontal="center" vertical="center" wrapText="1"/>
      <protection/>
    </xf>
    <xf numFmtId="180" fontId="2" fillId="32" borderId="10" xfId="0" applyNumberFormat="1"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protection/>
    </xf>
    <xf numFmtId="10" fontId="2" fillId="32" borderId="10" xfId="0" applyNumberFormat="1" applyFont="1" applyFill="1" applyBorder="1" applyAlignment="1" applyProtection="1">
      <alignment horizontal="center" vertical="center"/>
      <protection/>
    </xf>
    <xf numFmtId="0" fontId="2" fillId="32" borderId="10" xfId="0" applyFont="1" applyFill="1" applyBorder="1" applyAlignment="1" applyProtection="1">
      <alignment horizontal="justify" vertical="center" wrapText="1" readingOrder="1"/>
      <protection/>
    </xf>
    <xf numFmtId="0" fontId="2" fillId="32" borderId="10" xfId="0" applyFont="1" applyFill="1" applyBorder="1" applyAlignment="1" applyProtection="1">
      <alignment horizontal="justify" vertical="center" wrapText="1"/>
      <protection/>
    </xf>
    <xf numFmtId="10" fontId="2" fillId="32" borderId="10" xfId="0" applyNumberFormat="1"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protection/>
    </xf>
    <xf numFmtId="0" fontId="2" fillId="32" borderId="10" xfId="0" applyNumberFormat="1" applyFont="1" applyFill="1" applyBorder="1" applyAlignment="1" applyProtection="1">
      <alignment horizontal="justify" vertical="center" wrapText="1"/>
      <protection/>
    </xf>
    <xf numFmtId="0" fontId="2" fillId="32" borderId="10" xfId="0" applyFont="1" applyFill="1" applyBorder="1" applyAlignment="1" applyProtection="1">
      <alignment horizontal="center" vertical="center"/>
      <protection/>
    </xf>
    <xf numFmtId="0" fontId="2" fillId="0" borderId="10" xfId="0" applyNumberFormat="1" applyFont="1" applyFill="1" applyBorder="1" applyAlignment="1" applyProtection="1">
      <alignment horizontal="justify" vertical="center" wrapText="1"/>
      <protection/>
    </xf>
    <xf numFmtId="0" fontId="2" fillId="33" borderId="10" xfId="0" applyFont="1" applyFill="1" applyBorder="1" applyAlignment="1" applyProtection="1">
      <alignment horizontal="justify" vertical="center"/>
      <protection/>
    </xf>
    <xf numFmtId="10" fontId="2" fillId="33"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justify" vertical="center" wrapText="1" readingOrder="1"/>
      <protection/>
    </xf>
    <xf numFmtId="10" fontId="2" fillId="34" borderId="10" xfId="0" applyNumberFormat="1" applyFont="1" applyFill="1" applyBorder="1" applyAlignment="1" applyProtection="1">
      <alignment horizontal="center" vertical="center"/>
      <protection/>
    </xf>
    <xf numFmtId="0" fontId="2" fillId="35" borderId="10" xfId="0" applyFont="1" applyFill="1" applyBorder="1" applyAlignment="1" applyProtection="1">
      <alignment horizontal="justify" vertical="center" wrapText="1"/>
      <protection/>
    </xf>
    <xf numFmtId="10" fontId="2" fillId="35" borderId="1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horizontal="justify" vertical="center" wrapText="1"/>
      <protection/>
    </xf>
    <xf numFmtId="10" fontId="2" fillId="36" borderId="10" xfId="0" applyNumberFormat="1" applyFont="1" applyFill="1" applyBorder="1" applyAlignment="1" applyProtection="1">
      <alignment horizontal="center" vertical="center" wrapText="1"/>
      <protection/>
    </xf>
    <xf numFmtId="0" fontId="2" fillId="14" borderId="10" xfId="0" applyFont="1" applyFill="1" applyBorder="1" applyAlignment="1" applyProtection="1">
      <alignment horizontal="justify" vertical="center" wrapText="1"/>
      <protection/>
    </xf>
    <xf numFmtId="10" fontId="2" fillId="14" borderId="10" xfId="0" applyNumberFormat="1" applyFont="1" applyFill="1" applyBorder="1" applyAlignment="1" applyProtection="1">
      <alignment horizontal="center" vertical="center" wrapText="1"/>
      <protection/>
    </xf>
    <xf numFmtId="0" fontId="2" fillId="11" borderId="10" xfId="0" applyFont="1" applyFill="1" applyBorder="1" applyAlignment="1" applyProtection="1">
      <alignment horizontal="justify" vertical="center" wrapText="1"/>
      <protection/>
    </xf>
    <xf numFmtId="10" fontId="2" fillId="11" borderId="10" xfId="0" applyNumberFormat="1" applyFont="1" applyFill="1" applyBorder="1" applyAlignment="1" applyProtection="1">
      <alignment horizontal="center" vertical="center" wrapText="1"/>
      <protection/>
    </xf>
    <xf numFmtId="0" fontId="2" fillId="13" borderId="10" xfId="0" applyFont="1" applyFill="1" applyBorder="1" applyAlignment="1" applyProtection="1">
      <alignment horizontal="justify" vertical="center" wrapText="1"/>
      <protection/>
    </xf>
    <xf numFmtId="10" fontId="2" fillId="13" borderId="10" xfId="0" applyNumberFormat="1" applyFont="1" applyFill="1" applyBorder="1" applyAlignment="1" applyProtection="1">
      <alignment horizontal="center" vertical="center" wrapText="1"/>
      <protection/>
    </xf>
    <xf numFmtId="0" fontId="2" fillId="12" borderId="10" xfId="0" applyFont="1" applyFill="1" applyBorder="1" applyAlignment="1" applyProtection="1">
      <alignment horizontal="justify" vertical="center" wrapText="1"/>
      <protection/>
    </xf>
    <xf numFmtId="10" fontId="2" fillId="12"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protection/>
    </xf>
    <xf numFmtId="10"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justify" vertical="center" wrapText="1" readingOrder="1"/>
      <protection/>
    </xf>
    <xf numFmtId="10" fontId="2" fillId="0"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top" wrapText="1" readingOrder="1"/>
      <protection/>
    </xf>
    <xf numFmtId="10" fontId="2" fillId="0" borderId="12"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justify" vertical="center" wrapText="1" readingOrder="1"/>
      <protection/>
    </xf>
    <xf numFmtId="10" fontId="2" fillId="0" borderId="12" xfId="0" applyNumberFormat="1" applyFont="1" applyFill="1" applyBorder="1" applyAlignment="1" applyProtection="1">
      <alignment horizontal="center" vertical="center" wrapText="1"/>
      <protection/>
    </xf>
    <xf numFmtId="17" fontId="2" fillId="0" borderId="12" xfId="0" applyNumberFormat="1" applyFont="1" applyFill="1" applyBorder="1" applyAlignment="1" applyProtection="1">
      <alignment horizontal="justify" vertical="center" wrapText="1"/>
      <protection/>
    </xf>
    <xf numFmtId="0" fontId="2" fillId="0" borderId="12" xfId="27" applyFont="1" applyFill="1" applyBorder="1" applyAlignment="1" applyProtection="1">
      <alignment horizontal="justify" vertical="center" wrapText="1"/>
      <protection/>
    </xf>
    <xf numFmtId="0" fontId="3" fillId="0" borderId="13" xfId="27" applyFont="1" applyFill="1" applyBorder="1" applyAlignment="1" applyProtection="1">
      <alignment horizontal="center" vertical="center" wrapText="1"/>
      <protection/>
    </xf>
    <xf numFmtId="180" fontId="3" fillId="0" borderId="13" xfId="27" applyNumberFormat="1" applyFont="1" applyFill="1" applyBorder="1" applyAlignment="1" applyProtection="1">
      <alignment horizontal="center" vertical="center" wrapText="1"/>
      <protection/>
    </xf>
    <xf numFmtId="0" fontId="3" fillId="33" borderId="13" xfId="27" applyFont="1" applyFill="1" applyBorder="1" applyAlignment="1" applyProtection="1">
      <alignment horizontal="center" vertical="center" wrapText="1"/>
      <protection/>
    </xf>
    <xf numFmtId="0" fontId="3" fillId="34" borderId="13" xfId="27" applyFont="1" applyFill="1" applyBorder="1" applyAlignment="1" applyProtection="1">
      <alignment horizontal="center" vertical="center" wrapText="1"/>
      <protection/>
    </xf>
    <xf numFmtId="0" fontId="3" fillId="35" borderId="13" xfId="27" applyFont="1" applyFill="1" applyBorder="1" applyAlignment="1" applyProtection="1">
      <alignment horizontal="justify" vertical="center" wrapText="1"/>
      <protection/>
    </xf>
    <xf numFmtId="0" fontId="3" fillId="35" borderId="13" xfId="27" applyFont="1" applyFill="1" applyBorder="1" applyAlignment="1" applyProtection="1">
      <alignment horizontal="center" vertical="center" wrapText="1"/>
      <protection/>
    </xf>
    <xf numFmtId="0" fontId="3" fillId="36" borderId="13" xfId="27" applyFont="1" applyFill="1" applyBorder="1" applyAlignment="1" applyProtection="1">
      <alignment horizontal="center" vertical="center" wrapText="1"/>
      <protection/>
    </xf>
    <xf numFmtId="0" fontId="3" fillId="14" borderId="13" xfId="27" applyFont="1" applyFill="1" applyBorder="1" applyAlignment="1" applyProtection="1">
      <alignment horizontal="center" vertical="center" wrapText="1"/>
      <protection/>
    </xf>
    <xf numFmtId="0" fontId="3" fillId="11" borderId="13" xfId="27" applyFont="1" applyFill="1" applyBorder="1" applyAlignment="1" applyProtection="1">
      <alignment horizontal="center" vertical="center" wrapText="1"/>
      <protection/>
    </xf>
    <xf numFmtId="0" fontId="3" fillId="13" borderId="13" xfId="27" applyFont="1" applyFill="1" applyBorder="1" applyAlignment="1" applyProtection="1">
      <alignment horizontal="center" vertical="center" wrapText="1"/>
      <protection/>
    </xf>
    <xf numFmtId="0" fontId="3" fillId="12" borderId="13" xfId="27" applyFont="1" applyFill="1" applyBorder="1" applyAlignment="1" applyProtection="1">
      <alignment horizontal="center" vertical="center" wrapText="1"/>
      <protection/>
    </xf>
    <xf numFmtId="0" fontId="3" fillId="32" borderId="13" xfId="27" applyFont="1" applyFill="1" applyBorder="1" applyAlignment="1" applyProtection="1">
      <alignment horizontal="justify" vertical="center" wrapText="1"/>
      <protection/>
    </xf>
    <xf numFmtId="0" fontId="3" fillId="32" borderId="13" xfId="27"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5" fillId="0" borderId="0" xfId="0" applyFont="1" applyFill="1" applyAlignment="1" applyProtection="1">
      <alignment vertical="center"/>
      <protection/>
    </xf>
    <xf numFmtId="0" fontId="2" fillId="32" borderId="10" xfId="0" applyFont="1" applyFill="1" applyBorder="1" applyAlignment="1" applyProtection="1">
      <alignment horizontal="center" vertical="center" wrapText="1"/>
      <protection/>
    </xf>
    <xf numFmtId="10" fontId="2" fillId="0" borderId="14"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xf>
    <xf numFmtId="0" fontId="7" fillId="31" borderId="13" xfId="27" applyFont="1" applyFill="1" applyBorder="1" applyAlignment="1" applyProtection="1">
      <alignment horizontal="center" vertical="center" wrapText="1"/>
      <protection/>
    </xf>
    <xf numFmtId="10" fontId="8" fillId="37" borderId="12" xfId="0" applyNumberFormat="1" applyFont="1" applyFill="1" applyBorder="1" applyAlignment="1" applyProtection="1">
      <alignment horizontal="center" vertical="center" wrapText="1"/>
      <protection/>
    </xf>
    <xf numFmtId="10" fontId="8" fillId="37" borderId="10"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justify" vertical="center" wrapText="1"/>
      <protection/>
    </xf>
    <xf numFmtId="0" fontId="2" fillId="0" borderId="17" xfId="0" applyFont="1" applyFill="1" applyBorder="1" applyAlignment="1" applyProtection="1">
      <alignment horizontal="justify" vertical="center" wrapText="1"/>
      <protection/>
    </xf>
    <xf numFmtId="0" fontId="2" fillId="32" borderId="12" xfId="0" applyFont="1" applyFill="1" applyBorder="1" applyAlignment="1" applyProtection="1">
      <alignment horizontal="justify" vertical="center" wrapText="1"/>
      <protection/>
    </xf>
    <xf numFmtId="10" fontId="8" fillId="38" borderId="10" xfId="0" applyNumberFormat="1" applyFont="1" applyFill="1" applyBorder="1" applyAlignment="1" applyProtection="1">
      <alignment horizontal="center" vertical="center" wrapText="1"/>
      <protection/>
    </xf>
    <xf numFmtId="10" fontId="8" fillId="39" borderId="1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11" fillId="0" borderId="12" xfId="27" applyFont="1" applyFill="1" applyBorder="1" applyAlignment="1" applyProtection="1">
      <alignment horizontal="justify" vertical="center" wrapText="1"/>
      <protection locked="0"/>
    </xf>
    <xf numFmtId="0" fontId="11" fillId="0" borderId="15" xfId="0" applyFont="1" applyFill="1" applyBorder="1" applyAlignment="1" applyProtection="1">
      <alignment horizontal="justify" vertical="center" wrapText="1"/>
      <protection locked="0"/>
    </xf>
    <xf numFmtId="0" fontId="11" fillId="32" borderId="12" xfId="0" applyFont="1" applyFill="1" applyBorder="1" applyAlignment="1" applyProtection="1">
      <alignment horizontal="justify" vertical="center" wrapText="1"/>
      <protection locked="0"/>
    </xf>
    <xf numFmtId="0" fontId="11" fillId="32" borderId="10"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justify" vertical="center" wrapText="1"/>
      <protection locked="0"/>
    </xf>
    <xf numFmtId="0" fontId="11" fillId="32" borderId="10" xfId="0" applyNumberFormat="1" applyFont="1" applyFill="1" applyBorder="1" applyAlignment="1" applyProtection="1">
      <alignment horizontal="justify" vertical="center" wrapText="1"/>
      <protection locked="0"/>
    </xf>
    <xf numFmtId="0" fontId="11" fillId="0" borderId="10" xfId="0" applyFont="1" applyFill="1" applyBorder="1" applyAlignment="1" applyProtection="1">
      <alignment horizontal="justify" vertical="center" wrapText="1"/>
      <protection locked="0"/>
    </xf>
    <xf numFmtId="0" fontId="3" fillId="32" borderId="18" xfId="27" applyFont="1" applyFill="1" applyBorder="1" applyAlignment="1" applyProtection="1">
      <alignment horizontal="center" vertical="center" wrapText="1"/>
      <protection/>
    </xf>
    <xf numFmtId="0" fontId="4" fillId="0" borderId="19" xfId="0" applyFont="1" applyFill="1" applyBorder="1" applyAlignment="1" applyProtection="1">
      <alignment vertical="center"/>
      <protection/>
    </xf>
    <xf numFmtId="0" fontId="3" fillId="32" borderId="19" xfId="27" applyFont="1" applyFill="1" applyBorder="1" applyAlignment="1" applyProtection="1">
      <alignment horizontal="center" vertical="center" wrapText="1"/>
      <protection/>
    </xf>
    <xf numFmtId="14" fontId="11" fillId="0" borderId="12" xfId="27" applyNumberFormat="1" applyFont="1" applyFill="1" applyBorder="1" applyAlignment="1" applyProtection="1">
      <alignment horizontal="justify" vertical="center" wrapText="1"/>
      <protection locked="0"/>
    </xf>
    <xf numFmtId="14" fontId="11" fillId="0" borderId="19" xfId="0" applyNumberFormat="1" applyFont="1" applyFill="1" applyBorder="1" applyAlignment="1" applyProtection="1">
      <alignment vertical="center"/>
      <protection/>
    </xf>
    <xf numFmtId="14" fontId="5" fillId="0" borderId="19" xfId="0" applyNumberFormat="1" applyFont="1" applyFill="1" applyBorder="1" applyAlignment="1" applyProtection="1">
      <alignment vertical="center" wrapText="1"/>
      <protection/>
    </xf>
    <xf numFmtId="0" fontId="3" fillId="0" borderId="15"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10" fontId="2" fillId="0" borderId="20" xfId="0" applyNumberFormat="1" applyFont="1" applyFill="1" applyBorder="1" applyAlignment="1" applyProtection="1">
      <alignment horizontal="center" vertical="center" wrapText="1"/>
      <protection/>
    </xf>
    <xf numFmtId="10" fontId="2" fillId="0" borderId="21"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xf>
    <xf numFmtId="0" fontId="2" fillId="0" borderId="12" xfId="0" applyFont="1" applyFill="1" applyBorder="1" applyAlignment="1" applyProtection="1">
      <alignment horizontal="justify" vertical="center" wrapText="1"/>
      <protection/>
    </xf>
    <xf numFmtId="0" fontId="11" fillId="0" borderId="22" xfId="0" applyFont="1" applyFill="1" applyBorder="1" applyAlignment="1" applyProtection="1">
      <alignment horizontal="justify" vertical="center" wrapText="1"/>
      <protection locked="0"/>
    </xf>
    <xf numFmtId="0" fontId="11" fillId="0" borderId="23"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center" vertical="center" wrapText="1"/>
      <protection/>
    </xf>
    <xf numFmtId="10" fontId="2" fillId="32" borderId="15" xfId="0" applyNumberFormat="1" applyFont="1" applyFill="1" applyBorder="1" applyAlignment="1" applyProtection="1">
      <alignment horizontal="center" vertical="center" wrapText="1"/>
      <protection/>
    </xf>
    <xf numFmtId="10" fontId="2" fillId="32" borderId="12"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justify" vertical="justify" wrapText="1"/>
      <protection locked="0"/>
    </xf>
    <xf numFmtId="0" fontId="11" fillId="0" borderId="12" xfId="0" applyNumberFormat="1" applyFont="1" applyFill="1" applyBorder="1" applyAlignment="1" applyProtection="1">
      <alignment horizontal="justify" vertical="justify" wrapText="1"/>
      <protection locked="0"/>
    </xf>
    <xf numFmtId="0" fontId="2" fillId="0" borderId="0" xfId="0" applyFont="1" applyFill="1" applyAlignment="1" applyProtection="1">
      <alignment horizontal="left" vertical="center" wrapText="1"/>
      <protection/>
    </xf>
    <xf numFmtId="0" fontId="2"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10" fontId="8" fillId="37" borderId="20" xfId="0" applyNumberFormat="1" applyFont="1" applyFill="1" applyBorder="1" applyAlignment="1" applyProtection="1">
      <alignment horizontal="center" vertical="center" wrapText="1"/>
      <protection/>
    </xf>
    <xf numFmtId="10" fontId="8" fillId="37" borderId="21" xfId="0" applyNumberFormat="1" applyFont="1" applyFill="1" applyBorder="1" applyAlignment="1" applyProtection="1">
      <alignment horizontal="center" vertical="center" wrapText="1"/>
      <protection/>
    </xf>
    <xf numFmtId="0" fontId="2" fillId="0" borderId="22" xfId="0" applyFont="1" applyFill="1" applyBorder="1" applyAlignment="1" applyProtection="1">
      <alignment horizontal="justify" vertical="center" wrapText="1"/>
      <protection/>
    </xf>
    <xf numFmtId="0" fontId="2" fillId="0" borderId="23" xfId="0" applyFont="1" applyFill="1" applyBorder="1" applyAlignment="1" applyProtection="1">
      <alignment horizontal="justify" vertical="center" wrapText="1"/>
      <protection/>
    </xf>
    <xf numFmtId="0" fontId="3" fillId="0" borderId="1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180" fontId="2" fillId="0" borderId="15"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14" fontId="2" fillId="0" borderId="15"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4" fontId="5" fillId="0" borderId="16"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justify" vertical="justify" wrapText="1"/>
      <protection/>
    </xf>
    <xf numFmtId="0" fontId="2" fillId="0" borderId="12" xfId="0" applyNumberFormat="1" applyFont="1" applyFill="1" applyBorder="1" applyAlignment="1" applyProtection="1">
      <alignment horizontal="justify" vertical="justify" wrapText="1"/>
      <protection/>
    </xf>
    <xf numFmtId="14" fontId="11" fillId="0" borderId="15" xfId="27" applyNumberFormat="1" applyFont="1" applyFill="1" applyBorder="1" applyAlignment="1" applyProtection="1">
      <alignment horizontal="center" vertical="center" wrapText="1"/>
      <protection locked="0"/>
    </xf>
    <xf numFmtId="14" fontId="11" fillId="0" borderId="12" xfId="27" applyNumberFormat="1" applyFont="1" applyFill="1" applyBorder="1" applyAlignment="1" applyProtection="1">
      <alignment horizontal="center" vertical="center" wrapText="1"/>
      <protection locked="0"/>
    </xf>
    <xf numFmtId="10" fontId="11" fillId="37" borderId="26" xfId="0" applyNumberFormat="1" applyFont="1" applyFill="1" applyBorder="1" applyAlignment="1" applyProtection="1">
      <alignment horizontal="center" vertical="center" wrapText="1"/>
      <protection locked="0"/>
    </xf>
    <xf numFmtId="10" fontId="11" fillId="37" borderId="14" xfId="0" applyNumberFormat="1" applyFont="1" applyFill="1" applyBorder="1" applyAlignment="1" applyProtection="1">
      <alignment horizontal="center" vertical="center" wrapText="1"/>
      <protection locked="0"/>
    </xf>
    <xf numFmtId="10" fontId="11" fillId="37" borderId="27" xfId="0" applyNumberFormat="1" applyFont="1" applyFill="1" applyBorder="1" applyAlignment="1" applyProtection="1">
      <alignment horizontal="center" vertical="center" wrapText="1"/>
      <protection locked="0"/>
    </xf>
    <xf numFmtId="10" fontId="11" fillId="37" borderId="28" xfId="0" applyNumberFormat="1" applyFont="1" applyFill="1" applyBorder="1" applyAlignment="1" applyProtection="1">
      <alignment horizontal="center" vertical="center" wrapText="1"/>
      <protection locked="0"/>
    </xf>
    <xf numFmtId="10" fontId="11" fillId="38" borderId="14" xfId="0" applyNumberFormat="1" applyFont="1" applyFill="1" applyBorder="1" applyAlignment="1" applyProtection="1">
      <alignment horizontal="center" vertical="center" wrapText="1"/>
      <protection locked="0"/>
    </xf>
    <xf numFmtId="10" fontId="11" fillId="38" borderId="29" xfId="0" applyNumberFormat="1" applyFont="1" applyFill="1" applyBorder="1" applyAlignment="1" applyProtection="1">
      <alignment horizontal="center" vertical="center" wrapText="1"/>
      <protection locked="0"/>
    </xf>
    <xf numFmtId="10" fontId="11" fillId="38" borderId="26" xfId="0" applyNumberFormat="1" applyFont="1" applyFill="1" applyBorder="1" applyAlignment="1" applyProtection="1">
      <alignment horizontal="center" vertical="center" wrapText="1"/>
      <protection locked="0"/>
    </xf>
    <xf numFmtId="10" fontId="11" fillId="39" borderId="30" xfId="0" applyNumberFormat="1"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133350</xdr:rowOff>
    </xdr:from>
    <xdr:to>
      <xdr:col>1</xdr:col>
      <xdr:colOff>1943100</xdr:colOff>
      <xdr:row>5</xdr:row>
      <xdr:rowOff>1847850</xdr:rowOff>
    </xdr:to>
    <xdr:pic>
      <xdr:nvPicPr>
        <xdr:cNvPr id="1" name="Picture 3"/>
        <xdr:cNvPicPr preferRelativeResize="1">
          <a:picLocks noChangeAspect="1"/>
        </xdr:cNvPicPr>
      </xdr:nvPicPr>
      <xdr:blipFill>
        <a:blip r:embed="rId1"/>
        <a:stretch>
          <a:fillRect/>
        </a:stretch>
      </xdr:blipFill>
      <xdr:spPr>
        <a:xfrm>
          <a:off x="200025" y="933450"/>
          <a:ext cx="2533650" cy="3276600"/>
        </a:xfrm>
        <a:prstGeom prst="rect">
          <a:avLst/>
        </a:prstGeom>
        <a:noFill/>
        <a:ln w="9525" cmpd="sng">
          <a:noFill/>
        </a:ln>
      </xdr:spPr>
    </xdr:pic>
    <xdr:clientData/>
  </xdr:twoCellAnchor>
  <xdr:twoCellAnchor>
    <xdr:from>
      <xdr:col>32</xdr:col>
      <xdr:colOff>123825</xdr:colOff>
      <xdr:row>1</xdr:row>
      <xdr:rowOff>66675</xdr:rowOff>
    </xdr:from>
    <xdr:to>
      <xdr:col>32</xdr:col>
      <xdr:colOff>6696075</xdr:colOff>
      <xdr:row>5</xdr:row>
      <xdr:rowOff>504825</xdr:rowOff>
    </xdr:to>
    <xdr:pic>
      <xdr:nvPicPr>
        <xdr:cNvPr id="2" name="Picture 5"/>
        <xdr:cNvPicPr preferRelativeResize="1">
          <a:picLocks noChangeAspect="1"/>
        </xdr:cNvPicPr>
      </xdr:nvPicPr>
      <xdr:blipFill>
        <a:blip r:embed="rId2"/>
        <a:stretch>
          <a:fillRect/>
        </a:stretch>
      </xdr:blipFill>
      <xdr:spPr>
        <a:xfrm>
          <a:off x="29641800" y="466725"/>
          <a:ext cx="0" cy="2400300"/>
        </a:xfrm>
        <a:prstGeom prst="rect">
          <a:avLst/>
        </a:prstGeom>
        <a:noFill/>
        <a:ln w="9525" cmpd="sng">
          <a:noFill/>
        </a:ln>
      </xdr:spPr>
    </xdr:pic>
    <xdr:clientData/>
  </xdr:twoCellAnchor>
  <xdr:twoCellAnchor>
    <xdr:from>
      <xdr:col>36</xdr:col>
      <xdr:colOff>123825</xdr:colOff>
      <xdr:row>1</xdr:row>
      <xdr:rowOff>66675</xdr:rowOff>
    </xdr:from>
    <xdr:to>
      <xdr:col>36</xdr:col>
      <xdr:colOff>4048125</xdr:colOff>
      <xdr:row>5</xdr:row>
      <xdr:rowOff>504825</xdr:rowOff>
    </xdr:to>
    <xdr:pic>
      <xdr:nvPicPr>
        <xdr:cNvPr id="3" name="Picture 5"/>
        <xdr:cNvPicPr preferRelativeResize="1">
          <a:picLocks noChangeAspect="1"/>
        </xdr:cNvPicPr>
      </xdr:nvPicPr>
      <xdr:blipFill>
        <a:blip r:embed="rId2"/>
        <a:stretch>
          <a:fillRect/>
        </a:stretch>
      </xdr:blipFill>
      <xdr:spPr>
        <a:xfrm>
          <a:off x="39719250" y="466725"/>
          <a:ext cx="3924300" cy="240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M50"/>
  <sheetViews>
    <sheetView tabSelected="1" view="pageBreakPreview" zoomScale="25" zoomScaleNormal="28" zoomScaleSheetLayoutView="25" workbookViewId="0" topLeftCell="C17">
      <selection activeCell="AJ19" sqref="AJ19"/>
    </sheetView>
  </sheetViews>
  <sheetFormatPr defaultColWidth="11.421875" defaultRowHeight="15"/>
  <cols>
    <col min="1" max="1" width="11.8515625" style="6" customWidth="1"/>
    <col min="2" max="2" width="38.00390625" style="6" customWidth="1"/>
    <col min="3" max="3" width="51.421875" style="6" customWidth="1"/>
    <col min="4" max="4" width="46.8515625" style="6" customWidth="1"/>
    <col min="5" max="5" width="68.140625" style="112" customWidth="1"/>
    <col min="6" max="6" width="56.140625" style="112" customWidth="1"/>
    <col min="7" max="7" width="62.57421875" style="114" customWidth="1"/>
    <col min="8" max="8" width="27.8515625" style="6" customWidth="1"/>
    <col min="9" max="9" width="37.00390625" style="14" customWidth="1"/>
    <col min="10" max="10" width="44.7109375" style="14" customWidth="1"/>
    <col min="11" max="11" width="63.00390625" style="6" hidden="1" customWidth="1"/>
    <col min="12" max="12" width="36.140625" style="6" hidden="1" customWidth="1"/>
    <col min="13" max="13" width="52.28125" style="1" hidden="1" customWidth="1"/>
    <col min="14" max="14" width="30.140625" style="1" hidden="1" customWidth="1"/>
    <col min="15" max="15" width="64.00390625" style="2" hidden="1" customWidth="1"/>
    <col min="16" max="16" width="39.421875" style="3" hidden="1" customWidth="1"/>
    <col min="17" max="17" width="87.57421875" style="1" hidden="1" customWidth="1"/>
    <col min="18" max="18" width="45.8515625" style="1" hidden="1" customWidth="1"/>
    <col min="19" max="19" width="90.00390625" style="1" hidden="1" customWidth="1"/>
    <col min="20" max="20" width="32.28125" style="1" hidden="1" customWidth="1"/>
    <col min="21" max="21" width="66.28125" style="1" hidden="1" customWidth="1"/>
    <col min="22" max="22" width="37.7109375" style="1" hidden="1" customWidth="1"/>
    <col min="23" max="23" width="56.140625" style="1" hidden="1" customWidth="1"/>
    <col min="24" max="24" width="31.28125" style="1" hidden="1" customWidth="1"/>
    <col min="25" max="25" width="78.8515625" style="1" hidden="1" customWidth="1"/>
    <col min="26" max="26" width="72.00390625" style="1" hidden="1" customWidth="1"/>
    <col min="27" max="27" width="113.00390625" style="4" hidden="1" customWidth="1"/>
    <col min="28" max="28" width="37.57421875" style="5" hidden="1" customWidth="1"/>
    <col min="29" max="29" width="70.00390625" style="5" hidden="1" customWidth="1"/>
    <col min="30" max="31" width="56.421875" style="5" hidden="1" customWidth="1"/>
    <col min="32" max="32" width="165.7109375" style="1" hidden="1" customWidth="1"/>
    <col min="33" max="33" width="124.00390625" style="1" hidden="1" customWidth="1"/>
    <col min="34" max="34" width="154.421875" style="1" hidden="1" customWidth="1"/>
    <col min="35" max="35" width="85.7109375" style="1" hidden="1" customWidth="1"/>
    <col min="36" max="36" width="149.28125" style="1" customWidth="1"/>
    <col min="37" max="37" width="60.7109375" style="1" customWidth="1"/>
    <col min="38" max="38" width="123.140625" style="1" customWidth="1"/>
    <col min="39" max="39" width="31.57421875" style="1" bestFit="1" customWidth="1"/>
    <col min="40" max="50" width="11.421875" style="1" customWidth="1"/>
    <col min="51" max="16384" width="11.421875" style="6" customWidth="1"/>
  </cols>
  <sheetData>
    <row r="1" ht="31.5"/>
    <row r="2" ht="31.5"/>
    <row r="3" ht="31.5"/>
    <row r="4" ht="31.5"/>
    <row r="5" spans="1:37" ht="60" customHeight="1">
      <c r="A5" s="173" t="s">
        <v>164</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26"/>
      <c r="AK5" s="126"/>
    </row>
    <row r="6" spans="1:37" ht="180.75" customHeight="1" thickBo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26"/>
      <c r="AK6" s="126"/>
    </row>
    <row r="7" spans="1:39" ht="159.75" customHeight="1" thickBot="1" thickTop="1">
      <c r="A7" s="96" t="s">
        <v>37</v>
      </c>
      <c r="B7" s="96" t="s">
        <v>46</v>
      </c>
      <c r="C7" s="96" t="s">
        <v>47</v>
      </c>
      <c r="D7" s="96" t="s">
        <v>48</v>
      </c>
      <c r="E7" s="96" t="s">
        <v>36</v>
      </c>
      <c r="F7" s="96" t="s">
        <v>10</v>
      </c>
      <c r="G7" s="96" t="s">
        <v>11</v>
      </c>
      <c r="H7" s="97" t="s">
        <v>25</v>
      </c>
      <c r="I7" s="97" t="s">
        <v>26</v>
      </c>
      <c r="J7" s="97" t="s">
        <v>27</v>
      </c>
      <c r="K7" s="98" t="s">
        <v>19</v>
      </c>
      <c r="L7" s="98" t="s">
        <v>16</v>
      </c>
      <c r="M7" s="99" t="s">
        <v>13</v>
      </c>
      <c r="N7" s="99" t="s">
        <v>15</v>
      </c>
      <c r="O7" s="100" t="s">
        <v>3</v>
      </c>
      <c r="P7" s="101" t="s">
        <v>15</v>
      </c>
      <c r="Q7" s="102" t="s">
        <v>32</v>
      </c>
      <c r="R7" s="102" t="s">
        <v>15</v>
      </c>
      <c r="S7" s="103" t="s">
        <v>62</v>
      </c>
      <c r="T7" s="103" t="s">
        <v>15</v>
      </c>
      <c r="U7" s="104" t="s">
        <v>67</v>
      </c>
      <c r="V7" s="104" t="s">
        <v>15</v>
      </c>
      <c r="W7" s="105" t="s">
        <v>73</v>
      </c>
      <c r="X7" s="105" t="s">
        <v>15</v>
      </c>
      <c r="Y7" s="106" t="s">
        <v>86</v>
      </c>
      <c r="Z7" s="106" t="s">
        <v>15</v>
      </c>
      <c r="AA7" s="107" t="s">
        <v>93</v>
      </c>
      <c r="AB7" s="108" t="s">
        <v>15</v>
      </c>
      <c r="AC7" s="108" t="s">
        <v>124</v>
      </c>
      <c r="AD7" s="108" t="s">
        <v>15</v>
      </c>
      <c r="AE7" s="118" t="s">
        <v>137</v>
      </c>
      <c r="AF7" s="108" t="s">
        <v>136</v>
      </c>
      <c r="AG7" s="108" t="s">
        <v>15</v>
      </c>
      <c r="AH7" s="108" t="s">
        <v>149</v>
      </c>
      <c r="AI7" s="108" t="s">
        <v>15</v>
      </c>
      <c r="AJ7" s="108" t="s">
        <v>165</v>
      </c>
      <c r="AK7" s="135" t="s">
        <v>15</v>
      </c>
      <c r="AL7" s="137" t="s">
        <v>176</v>
      </c>
      <c r="AM7" s="136" t="s">
        <v>177</v>
      </c>
    </row>
    <row r="8" spans="1:39" ht="409.5" customHeight="1" thickTop="1">
      <c r="A8" s="155">
        <v>1</v>
      </c>
      <c r="B8" s="142" t="s">
        <v>45</v>
      </c>
      <c r="C8" s="142" t="s">
        <v>49</v>
      </c>
      <c r="D8" s="142" t="s">
        <v>50</v>
      </c>
      <c r="E8" s="157" t="s">
        <v>78</v>
      </c>
      <c r="F8" s="86" t="s">
        <v>101</v>
      </c>
      <c r="G8" s="87" t="s">
        <v>102</v>
      </c>
      <c r="H8" s="43">
        <v>41031</v>
      </c>
      <c r="I8" s="88">
        <v>41060</v>
      </c>
      <c r="J8" s="89" t="s">
        <v>104</v>
      </c>
      <c r="K8" s="90"/>
      <c r="L8" s="91"/>
      <c r="M8" s="92"/>
      <c r="N8" s="91"/>
      <c r="O8" s="87"/>
      <c r="P8" s="93"/>
      <c r="Q8" s="87"/>
      <c r="R8" s="93"/>
      <c r="S8" s="87"/>
      <c r="T8" s="93"/>
      <c r="U8" s="94"/>
      <c r="V8" s="93"/>
      <c r="W8" s="94"/>
      <c r="X8" s="93"/>
      <c r="Y8" s="94"/>
      <c r="Z8" s="93"/>
      <c r="AA8" s="95"/>
      <c r="AB8" s="93"/>
      <c r="AC8" s="95" t="s">
        <v>133</v>
      </c>
      <c r="AD8" s="93">
        <f>4/8</f>
        <v>0.5</v>
      </c>
      <c r="AE8" s="119">
        <f>4/8</f>
        <v>0.5</v>
      </c>
      <c r="AF8" s="95" t="s">
        <v>143</v>
      </c>
      <c r="AG8" s="93">
        <f>5/8</f>
        <v>0.625</v>
      </c>
      <c r="AH8" s="95" t="s">
        <v>155</v>
      </c>
      <c r="AI8" s="93">
        <f>6/8</f>
        <v>0.75</v>
      </c>
      <c r="AJ8" s="128" t="s">
        <v>166</v>
      </c>
      <c r="AK8" s="183">
        <f>12/15</f>
        <v>0.8</v>
      </c>
      <c r="AL8" s="128" t="s">
        <v>178</v>
      </c>
      <c r="AM8" s="138">
        <v>41290</v>
      </c>
    </row>
    <row r="9" spans="1:39" ht="409.5" customHeight="1">
      <c r="A9" s="156"/>
      <c r="B9" s="149"/>
      <c r="C9" s="149"/>
      <c r="D9" s="149"/>
      <c r="E9" s="158"/>
      <c r="F9" s="41" t="s">
        <v>79</v>
      </c>
      <c r="G9" s="42" t="s">
        <v>103</v>
      </c>
      <c r="H9" s="43">
        <v>41044</v>
      </c>
      <c r="I9" s="43">
        <v>41075</v>
      </c>
      <c r="J9" s="44" t="s">
        <v>29</v>
      </c>
      <c r="K9" s="48"/>
      <c r="L9" s="45"/>
      <c r="M9" s="46" t="s">
        <v>8</v>
      </c>
      <c r="N9" s="45"/>
      <c r="O9" s="42" t="s">
        <v>6</v>
      </c>
      <c r="P9" s="47">
        <v>0.4</v>
      </c>
      <c r="Q9" s="42" t="s">
        <v>42</v>
      </c>
      <c r="R9" s="47" t="s">
        <v>7</v>
      </c>
      <c r="S9" s="42" t="s">
        <v>7</v>
      </c>
      <c r="T9" s="47">
        <v>0</v>
      </c>
      <c r="U9" s="42" t="s">
        <v>71</v>
      </c>
      <c r="V9" s="47"/>
      <c r="W9" s="42" t="s">
        <v>82</v>
      </c>
      <c r="X9" s="47">
        <v>0</v>
      </c>
      <c r="Y9" s="42" t="s">
        <v>90</v>
      </c>
      <c r="Z9" s="47">
        <v>0.2</v>
      </c>
      <c r="AA9" s="42" t="s">
        <v>95</v>
      </c>
      <c r="AB9" s="47">
        <v>0.2</v>
      </c>
      <c r="AC9" s="117" t="s">
        <v>134</v>
      </c>
      <c r="AD9" s="47">
        <f>1/18</f>
        <v>0.05555555555555555</v>
      </c>
      <c r="AE9" s="120">
        <f>1/18</f>
        <v>0.05555555555555555</v>
      </c>
      <c r="AF9" s="117" t="s">
        <v>141</v>
      </c>
      <c r="AG9" s="47">
        <f>1/21</f>
        <v>0.047619047619047616</v>
      </c>
      <c r="AH9" s="117" t="s">
        <v>156</v>
      </c>
      <c r="AI9" s="47">
        <f>1/31</f>
        <v>0.03225806451612903</v>
      </c>
      <c r="AJ9" s="129" t="s">
        <v>167</v>
      </c>
      <c r="AK9" s="184">
        <f>1/28</f>
        <v>0.03571428571428571</v>
      </c>
      <c r="AL9" s="128" t="s">
        <v>179</v>
      </c>
      <c r="AM9" s="138">
        <v>41290</v>
      </c>
    </row>
    <row r="10" spans="1:39" ht="134.25" customHeight="1">
      <c r="A10" s="161">
        <v>2</v>
      </c>
      <c r="B10" s="149"/>
      <c r="C10" s="141"/>
      <c r="D10" s="141" t="s">
        <v>50</v>
      </c>
      <c r="E10" s="162" t="s">
        <v>114</v>
      </c>
      <c r="F10" s="162" t="s">
        <v>154</v>
      </c>
      <c r="G10" s="162" t="s">
        <v>118</v>
      </c>
      <c r="H10" s="175">
        <v>41000</v>
      </c>
      <c r="I10" s="175">
        <v>41090</v>
      </c>
      <c r="J10" s="162" t="s">
        <v>115</v>
      </c>
      <c r="K10" s="48"/>
      <c r="L10" s="45"/>
      <c r="M10" s="46"/>
      <c r="N10" s="45"/>
      <c r="O10" s="42"/>
      <c r="P10" s="47"/>
      <c r="Q10" s="42"/>
      <c r="R10" s="47"/>
      <c r="S10" s="42"/>
      <c r="T10" s="47"/>
      <c r="U10" s="42"/>
      <c r="V10" s="47"/>
      <c r="W10" s="42"/>
      <c r="X10" s="47"/>
      <c r="Y10" s="42"/>
      <c r="Z10" s="47"/>
      <c r="AA10" s="42"/>
      <c r="AB10" s="116"/>
      <c r="AC10" s="121" t="s">
        <v>132</v>
      </c>
      <c r="AD10" s="143">
        <v>0</v>
      </c>
      <c r="AE10" s="164">
        <v>0</v>
      </c>
      <c r="AF10" s="166" t="s">
        <v>147</v>
      </c>
      <c r="AG10" s="143">
        <v>0.4</v>
      </c>
      <c r="AH10" s="166" t="s">
        <v>157</v>
      </c>
      <c r="AI10" s="143">
        <v>1</v>
      </c>
      <c r="AJ10" s="147" t="s">
        <v>184</v>
      </c>
      <c r="AK10" s="185">
        <v>1</v>
      </c>
      <c r="AL10" s="147" t="s">
        <v>180</v>
      </c>
      <c r="AM10" s="181">
        <v>41290</v>
      </c>
    </row>
    <row r="11" spans="1:39" ht="108" customHeight="1">
      <c r="A11" s="155"/>
      <c r="B11" s="149"/>
      <c r="C11" s="142"/>
      <c r="D11" s="142"/>
      <c r="E11" s="157"/>
      <c r="F11" s="157"/>
      <c r="G11" s="157"/>
      <c r="H11" s="176"/>
      <c r="I11" s="176"/>
      <c r="J11" s="157"/>
      <c r="K11" s="48"/>
      <c r="L11" s="45"/>
      <c r="M11" s="46"/>
      <c r="N11" s="45"/>
      <c r="O11" s="42"/>
      <c r="P11" s="47"/>
      <c r="Q11" s="42"/>
      <c r="R11" s="47"/>
      <c r="S11" s="42"/>
      <c r="T11" s="47"/>
      <c r="U11" s="42"/>
      <c r="V11" s="47"/>
      <c r="W11" s="42"/>
      <c r="X11" s="47"/>
      <c r="Y11" s="42"/>
      <c r="Z11" s="47"/>
      <c r="AA11" s="42"/>
      <c r="AB11" s="116"/>
      <c r="AC11" s="122" t="s">
        <v>131</v>
      </c>
      <c r="AD11" s="144"/>
      <c r="AE11" s="165"/>
      <c r="AF11" s="167"/>
      <c r="AG11" s="144"/>
      <c r="AH11" s="167"/>
      <c r="AI11" s="144"/>
      <c r="AJ11" s="148"/>
      <c r="AK11" s="186"/>
      <c r="AL11" s="148"/>
      <c r="AM11" s="182"/>
    </row>
    <row r="12" spans="1:39" ht="409.5" customHeight="1">
      <c r="A12" s="39">
        <v>3</v>
      </c>
      <c r="B12" s="149"/>
      <c r="C12" s="149" t="s">
        <v>51</v>
      </c>
      <c r="D12" s="172" t="s">
        <v>52</v>
      </c>
      <c r="E12" s="115" t="s">
        <v>40</v>
      </c>
      <c r="F12" s="159" t="s">
        <v>21</v>
      </c>
      <c r="G12" s="145" t="s">
        <v>75</v>
      </c>
      <c r="H12" s="49">
        <v>40452</v>
      </c>
      <c r="I12" s="49">
        <v>41090</v>
      </c>
      <c r="J12" s="50" t="s">
        <v>30</v>
      </c>
      <c r="K12" s="51"/>
      <c r="L12" s="52"/>
      <c r="M12" s="53"/>
      <c r="N12" s="52"/>
      <c r="O12" s="54" t="s">
        <v>35</v>
      </c>
      <c r="P12" s="55">
        <v>0.7</v>
      </c>
      <c r="Q12" s="54" t="s">
        <v>9</v>
      </c>
      <c r="R12" s="55">
        <v>0.85</v>
      </c>
      <c r="S12" s="54" t="s">
        <v>64</v>
      </c>
      <c r="T12" s="55">
        <v>0.85</v>
      </c>
      <c r="U12" s="54" t="s">
        <v>70</v>
      </c>
      <c r="V12" s="55">
        <v>0.85</v>
      </c>
      <c r="W12" s="54" t="s">
        <v>80</v>
      </c>
      <c r="X12" s="55">
        <v>0.85</v>
      </c>
      <c r="Y12" s="54" t="s">
        <v>88</v>
      </c>
      <c r="Z12" s="55">
        <v>0.8</v>
      </c>
      <c r="AA12" s="54" t="s">
        <v>98</v>
      </c>
      <c r="AB12" s="55">
        <v>0.8</v>
      </c>
      <c r="AC12" s="123" t="s">
        <v>125</v>
      </c>
      <c r="AD12" s="55">
        <v>0.9</v>
      </c>
      <c r="AE12" s="120">
        <v>0.5</v>
      </c>
      <c r="AF12" s="123" t="s">
        <v>138</v>
      </c>
      <c r="AG12" s="55">
        <v>1</v>
      </c>
      <c r="AH12" s="123" t="s">
        <v>151</v>
      </c>
      <c r="AI12" s="55">
        <v>0.8</v>
      </c>
      <c r="AJ12" s="130" t="s">
        <v>168</v>
      </c>
      <c r="AK12" s="184">
        <v>0</v>
      </c>
      <c r="AL12" s="130" t="s">
        <v>181</v>
      </c>
      <c r="AM12" s="139">
        <v>41290</v>
      </c>
    </row>
    <row r="13" spans="1:39" ht="408.75" customHeight="1">
      <c r="A13" s="39">
        <v>4</v>
      </c>
      <c r="B13" s="149"/>
      <c r="C13" s="149"/>
      <c r="D13" s="172"/>
      <c r="E13" s="115" t="s">
        <v>105</v>
      </c>
      <c r="F13" s="160"/>
      <c r="G13" s="146"/>
      <c r="H13" s="49">
        <v>41000</v>
      </c>
      <c r="I13" s="49">
        <v>41273</v>
      </c>
      <c r="J13" s="50" t="s">
        <v>106</v>
      </c>
      <c r="K13" s="51"/>
      <c r="L13" s="52"/>
      <c r="M13" s="53"/>
      <c r="N13" s="52"/>
      <c r="O13" s="54"/>
      <c r="P13" s="55"/>
      <c r="Q13" s="54"/>
      <c r="R13" s="55"/>
      <c r="S13" s="54"/>
      <c r="T13" s="55"/>
      <c r="U13" s="54"/>
      <c r="V13" s="55"/>
      <c r="W13" s="54"/>
      <c r="X13" s="55"/>
      <c r="Y13" s="54"/>
      <c r="Z13" s="55"/>
      <c r="AA13" s="54"/>
      <c r="AB13" s="55"/>
      <c r="AC13" s="54" t="s">
        <v>7</v>
      </c>
      <c r="AD13" s="55" t="s">
        <v>7</v>
      </c>
      <c r="AE13" s="120">
        <v>0</v>
      </c>
      <c r="AF13" s="54" t="s">
        <v>139</v>
      </c>
      <c r="AG13" s="55">
        <v>0.5</v>
      </c>
      <c r="AH13" s="54" t="s">
        <v>152</v>
      </c>
      <c r="AI13" s="55">
        <v>0.5</v>
      </c>
      <c r="AJ13" s="131" t="s">
        <v>169</v>
      </c>
      <c r="AK13" s="184">
        <v>0</v>
      </c>
      <c r="AL13" s="130" t="s">
        <v>181</v>
      </c>
      <c r="AM13" s="139">
        <v>41290</v>
      </c>
    </row>
    <row r="14" spans="1:39" ht="409.5" customHeight="1">
      <c r="A14" s="39">
        <v>5</v>
      </c>
      <c r="B14" s="141" t="s">
        <v>53</v>
      </c>
      <c r="C14" s="127" t="s">
        <v>54</v>
      </c>
      <c r="D14" s="56" t="s">
        <v>43</v>
      </c>
      <c r="E14" s="115" t="s">
        <v>31</v>
      </c>
      <c r="F14" s="115" t="s">
        <v>60</v>
      </c>
      <c r="G14" s="54" t="s">
        <v>76</v>
      </c>
      <c r="H14" s="49">
        <v>41000</v>
      </c>
      <c r="I14" s="49">
        <v>41273</v>
      </c>
      <c r="J14" s="50" t="s">
        <v>61</v>
      </c>
      <c r="K14" s="51" t="s">
        <v>12</v>
      </c>
      <c r="L14" s="52">
        <f>35/116</f>
        <v>0.3017241379310345</v>
      </c>
      <c r="M14" s="53" t="s">
        <v>41</v>
      </c>
      <c r="N14" s="52">
        <v>0.39</v>
      </c>
      <c r="O14" s="54" t="s">
        <v>1</v>
      </c>
      <c r="P14" s="55">
        <v>0.39</v>
      </c>
      <c r="Q14" s="57" t="s">
        <v>5</v>
      </c>
      <c r="R14" s="55">
        <v>0.48</v>
      </c>
      <c r="S14" s="57" t="s">
        <v>63</v>
      </c>
      <c r="T14" s="55">
        <v>0.48</v>
      </c>
      <c r="U14" s="57" t="s">
        <v>72</v>
      </c>
      <c r="V14" s="55">
        <v>0.55</v>
      </c>
      <c r="W14" s="57" t="s">
        <v>85</v>
      </c>
      <c r="X14" s="55">
        <v>0.55</v>
      </c>
      <c r="Y14" s="57" t="s">
        <v>92</v>
      </c>
      <c r="Z14" s="55">
        <v>0.55</v>
      </c>
      <c r="AA14" s="57" t="s">
        <v>97</v>
      </c>
      <c r="AB14" s="55">
        <v>0.75</v>
      </c>
      <c r="AC14" s="57" t="s">
        <v>135</v>
      </c>
      <c r="AD14" s="55">
        <v>0.76</v>
      </c>
      <c r="AE14" s="124">
        <v>0.76</v>
      </c>
      <c r="AF14" s="57" t="s">
        <v>145</v>
      </c>
      <c r="AG14" s="55">
        <v>0.7619</v>
      </c>
      <c r="AH14" s="57" t="s">
        <v>162</v>
      </c>
      <c r="AI14" s="55">
        <v>0.76</v>
      </c>
      <c r="AJ14" s="133" t="s">
        <v>173</v>
      </c>
      <c r="AK14" s="187">
        <f>84/105</f>
        <v>0.8</v>
      </c>
      <c r="AL14" s="133" t="s">
        <v>185</v>
      </c>
      <c r="AM14" s="140">
        <v>41291</v>
      </c>
    </row>
    <row r="15" spans="1:39" ht="409.5" customHeight="1">
      <c r="A15" s="39"/>
      <c r="B15" s="163"/>
      <c r="C15" s="141" t="s">
        <v>54</v>
      </c>
      <c r="D15" s="141" t="s">
        <v>55</v>
      </c>
      <c r="E15" s="162" t="s">
        <v>108</v>
      </c>
      <c r="F15" s="162" t="s">
        <v>109</v>
      </c>
      <c r="G15" s="162" t="s">
        <v>110</v>
      </c>
      <c r="H15" s="175">
        <v>41000</v>
      </c>
      <c r="I15" s="175">
        <v>41090</v>
      </c>
      <c r="J15" s="170" t="s">
        <v>111</v>
      </c>
      <c r="K15" s="51"/>
      <c r="L15" s="52"/>
      <c r="M15" s="53"/>
      <c r="N15" s="52"/>
      <c r="O15" s="54"/>
      <c r="P15" s="55"/>
      <c r="Q15" s="57"/>
      <c r="R15" s="55"/>
      <c r="S15" s="57"/>
      <c r="T15" s="55"/>
      <c r="U15" s="57"/>
      <c r="V15" s="55"/>
      <c r="W15" s="57"/>
      <c r="X15" s="55"/>
      <c r="Y15" s="57"/>
      <c r="Z15" s="55"/>
      <c r="AA15" s="57"/>
      <c r="AB15" s="55"/>
      <c r="AC15" s="57"/>
      <c r="AD15" s="55"/>
      <c r="AE15" s="124"/>
      <c r="AF15" s="57"/>
      <c r="AG15" s="55"/>
      <c r="AH15" s="179" t="s">
        <v>163</v>
      </c>
      <c r="AI15" s="150">
        <v>0.5</v>
      </c>
      <c r="AJ15" s="152" t="s">
        <v>174</v>
      </c>
      <c r="AK15" s="188">
        <f>34/51</f>
        <v>0.6666666666666666</v>
      </c>
      <c r="AL15" s="152" t="s">
        <v>183</v>
      </c>
      <c r="AM15" s="177">
        <v>41291</v>
      </c>
    </row>
    <row r="16" spans="1:39" ht="408.75" customHeight="1">
      <c r="A16" s="58">
        <v>6</v>
      </c>
      <c r="B16" s="163"/>
      <c r="C16" s="163"/>
      <c r="D16" s="163"/>
      <c r="E16" s="157"/>
      <c r="F16" s="157"/>
      <c r="G16" s="157"/>
      <c r="H16" s="176"/>
      <c r="I16" s="176"/>
      <c r="J16" s="171"/>
      <c r="K16" s="48"/>
      <c r="L16" s="45"/>
      <c r="M16" s="46"/>
      <c r="N16" s="45"/>
      <c r="O16" s="42"/>
      <c r="P16" s="47"/>
      <c r="Q16" s="59"/>
      <c r="R16" s="47"/>
      <c r="S16" s="59"/>
      <c r="T16" s="47"/>
      <c r="U16" s="59"/>
      <c r="V16" s="47"/>
      <c r="W16" s="59"/>
      <c r="X16" s="47"/>
      <c r="Y16" s="59"/>
      <c r="Z16" s="47"/>
      <c r="AA16" s="59"/>
      <c r="AB16" s="47"/>
      <c r="AC16" s="59" t="s">
        <v>130</v>
      </c>
      <c r="AD16" s="47">
        <v>0.1</v>
      </c>
      <c r="AE16" s="124">
        <v>0.1</v>
      </c>
      <c r="AF16" s="59" t="s">
        <v>142</v>
      </c>
      <c r="AG16" s="47">
        <v>0.15</v>
      </c>
      <c r="AH16" s="180"/>
      <c r="AI16" s="151"/>
      <c r="AJ16" s="153"/>
      <c r="AK16" s="189"/>
      <c r="AL16" s="153"/>
      <c r="AM16" s="178"/>
    </row>
    <row r="17" spans="1:39" ht="307.5" customHeight="1">
      <c r="A17" s="39">
        <v>7</v>
      </c>
      <c r="B17" s="163"/>
      <c r="C17" s="142"/>
      <c r="D17" s="142"/>
      <c r="E17" s="41" t="s">
        <v>107</v>
      </c>
      <c r="F17" s="41" t="s">
        <v>22</v>
      </c>
      <c r="G17" s="42" t="s">
        <v>77</v>
      </c>
      <c r="H17" s="43">
        <v>40182</v>
      </c>
      <c r="I17" s="43">
        <v>41273</v>
      </c>
      <c r="J17" s="44" t="s">
        <v>38</v>
      </c>
      <c r="K17" s="48" t="s">
        <v>39</v>
      </c>
      <c r="L17" s="45">
        <v>1</v>
      </c>
      <c r="M17" s="46" t="s">
        <v>20</v>
      </c>
      <c r="N17" s="45">
        <f>(40+26)/(40+41)</f>
        <v>0.8148148148148148</v>
      </c>
      <c r="O17" s="42" t="s">
        <v>34</v>
      </c>
      <c r="P17" s="47">
        <v>1</v>
      </c>
      <c r="Q17" s="42" t="s">
        <v>14</v>
      </c>
      <c r="R17" s="47">
        <v>0.69</v>
      </c>
      <c r="S17" s="42" t="s">
        <v>65</v>
      </c>
      <c r="T17" s="47">
        <v>0.56</v>
      </c>
      <c r="U17" s="42" t="s">
        <v>68</v>
      </c>
      <c r="V17" s="47">
        <v>1</v>
      </c>
      <c r="W17" s="42" t="s">
        <v>83</v>
      </c>
      <c r="X17" s="47">
        <v>1</v>
      </c>
      <c r="Y17" s="42" t="s">
        <v>91</v>
      </c>
      <c r="Z17" s="47">
        <v>0.75</v>
      </c>
      <c r="AA17" s="42" t="s">
        <v>96</v>
      </c>
      <c r="AB17" s="47">
        <v>1</v>
      </c>
      <c r="AC17" s="42" t="s">
        <v>127</v>
      </c>
      <c r="AD17" s="47">
        <v>1</v>
      </c>
      <c r="AE17" s="124">
        <v>1</v>
      </c>
      <c r="AF17" s="42" t="s">
        <v>146</v>
      </c>
      <c r="AG17" s="47" t="s">
        <v>7</v>
      </c>
      <c r="AH17" s="42" t="s">
        <v>161</v>
      </c>
      <c r="AI17" s="47">
        <v>1</v>
      </c>
      <c r="AJ17" s="134" t="s">
        <v>175</v>
      </c>
      <c r="AK17" s="187">
        <v>1</v>
      </c>
      <c r="AL17" s="134" t="s">
        <v>182</v>
      </c>
      <c r="AM17" s="140">
        <v>41291</v>
      </c>
    </row>
    <row r="18" spans="1:39" ht="371.25" customHeight="1">
      <c r="A18" s="39">
        <v>8</v>
      </c>
      <c r="B18" s="163"/>
      <c r="C18" s="40" t="s">
        <v>116</v>
      </c>
      <c r="D18" s="40" t="s">
        <v>117</v>
      </c>
      <c r="E18" s="41" t="s">
        <v>112</v>
      </c>
      <c r="F18" s="41" t="s">
        <v>23</v>
      </c>
      <c r="G18" s="42" t="s">
        <v>74</v>
      </c>
      <c r="H18" s="43">
        <v>41000</v>
      </c>
      <c r="I18" s="43">
        <v>41090</v>
      </c>
      <c r="J18" s="41" t="s">
        <v>23</v>
      </c>
      <c r="K18" s="60"/>
      <c r="L18" s="61"/>
      <c r="M18" s="62" t="s">
        <v>18</v>
      </c>
      <c r="N18" s="63">
        <v>1</v>
      </c>
      <c r="O18" s="64" t="s">
        <v>0</v>
      </c>
      <c r="P18" s="65">
        <v>1</v>
      </c>
      <c r="Q18" s="66" t="s">
        <v>0</v>
      </c>
      <c r="R18" s="67">
        <v>1</v>
      </c>
      <c r="S18" s="68" t="s">
        <v>0</v>
      </c>
      <c r="T18" s="69">
        <v>1</v>
      </c>
      <c r="U18" s="70" t="s">
        <v>0</v>
      </c>
      <c r="V18" s="71">
        <v>1</v>
      </c>
      <c r="W18" s="72" t="s">
        <v>81</v>
      </c>
      <c r="X18" s="73">
        <v>0.73</v>
      </c>
      <c r="Y18" s="74" t="s">
        <v>89</v>
      </c>
      <c r="Z18" s="75">
        <v>0.5</v>
      </c>
      <c r="AA18" s="54" t="s">
        <v>100</v>
      </c>
      <c r="AB18" s="55">
        <v>1</v>
      </c>
      <c r="AC18" s="54" t="s">
        <v>126</v>
      </c>
      <c r="AD18" s="55">
        <v>1</v>
      </c>
      <c r="AE18" s="124">
        <v>0.73</v>
      </c>
      <c r="AF18" s="54" t="s">
        <v>140</v>
      </c>
      <c r="AG18" s="55">
        <v>0.95</v>
      </c>
      <c r="AH18" s="54" t="s">
        <v>153</v>
      </c>
      <c r="AI18" s="55">
        <v>0</v>
      </c>
      <c r="AJ18" s="131" t="s">
        <v>186</v>
      </c>
      <c r="AK18" s="187">
        <v>1</v>
      </c>
      <c r="AL18" s="134" t="s">
        <v>187</v>
      </c>
      <c r="AM18" s="140">
        <v>41291</v>
      </c>
    </row>
    <row r="19" spans="1:39" ht="409.5" customHeight="1">
      <c r="A19" s="39"/>
      <c r="B19" s="163"/>
      <c r="C19" s="168" t="s">
        <v>56</v>
      </c>
      <c r="D19" s="141" t="s">
        <v>57</v>
      </c>
      <c r="E19" s="41" t="s">
        <v>120</v>
      </c>
      <c r="F19" s="41" t="s">
        <v>122</v>
      </c>
      <c r="G19" s="42" t="s">
        <v>118</v>
      </c>
      <c r="H19" s="43">
        <v>41000</v>
      </c>
      <c r="I19" s="43">
        <v>41090</v>
      </c>
      <c r="J19" s="41" t="s">
        <v>122</v>
      </c>
      <c r="K19" s="60"/>
      <c r="L19" s="61"/>
      <c r="M19" s="62"/>
      <c r="N19" s="63"/>
      <c r="O19" s="64"/>
      <c r="P19" s="65"/>
      <c r="Q19" s="66"/>
      <c r="R19" s="67"/>
      <c r="S19" s="68"/>
      <c r="T19" s="69"/>
      <c r="U19" s="70"/>
      <c r="V19" s="71"/>
      <c r="W19" s="72"/>
      <c r="X19" s="73"/>
      <c r="Y19" s="74"/>
      <c r="Z19" s="75"/>
      <c r="AA19" s="54"/>
      <c r="AB19" s="55"/>
      <c r="AC19" s="54" t="s">
        <v>128</v>
      </c>
      <c r="AD19" s="55">
        <v>0.7</v>
      </c>
      <c r="AE19" s="124">
        <v>0.5</v>
      </c>
      <c r="AF19" s="54" t="s">
        <v>144</v>
      </c>
      <c r="AG19" s="55">
        <v>0.5</v>
      </c>
      <c r="AH19" s="54" t="s">
        <v>158</v>
      </c>
      <c r="AI19" s="55">
        <v>1</v>
      </c>
      <c r="AJ19" s="131" t="s">
        <v>170</v>
      </c>
      <c r="AK19" s="187">
        <v>1</v>
      </c>
      <c r="AL19" s="134" t="s">
        <v>188</v>
      </c>
      <c r="AM19" s="140">
        <v>41291</v>
      </c>
    </row>
    <row r="20" spans="1:39" ht="402" customHeight="1">
      <c r="A20" s="39"/>
      <c r="B20" s="142"/>
      <c r="C20" s="169"/>
      <c r="D20" s="142"/>
      <c r="E20" s="41" t="s">
        <v>121</v>
      </c>
      <c r="F20" s="41" t="s">
        <v>123</v>
      </c>
      <c r="G20" s="42" t="s">
        <v>118</v>
      </c>
      <c r="H20" s="43">
        <v>41090</v>
      </c>
      <c r="I20" s="43">
        <v>41273</v>
      </c>
      <c r="J20" s="41" t="s">
        <v>123</v>
      </c>
      <c r="K20" s="60"/>
      <c r="L20" s="61"/>
      <c r="M20" s="62"/>
      <c r="N20" s="63"/>
      <c r="O20" s="64"/>
      <c r="P20" s="65"/>
      <c r="Q20" s="66"/>
      <c r="R20" s="67"/>
      <c r="S20" s="68"/>
      <c r="T20" s="69"/>
      <c r="U20" s="70"/>
      <c r="V20" s="71"/>
      <c r="W20" s="72"/>
      <c r="X20" s="73"/>
      <c r="Y20" s="74"/>
      <c r="Z20" s="75"/>
      <c r="AA20" s="54"/>
      <c r="AB20" s="55"/>
      <c r="AC20" s="54" t="s">
        <v>7</v>
      </c>
      <c r="AD20" s="55" t="s">
        <v>7</v>
      </c>
      <c r="AE20" s="124" t="s">
        <v>7</v>
      </c>
      <c r="AF20" s="54" t="s">
        <v>148</v>
      </c>
      <c r="AG20" s="55">
        <v>0</v>
      </c>
      <c r="AH20" s="54" t="s">
        <v>159</v>
      </c>
      <c r="AI20" s="55">
        <v>0</v>
      </c>
      <c r="AJ20" s="131" t="s">
        <v>171</v>
      </c>
      <c r="AK20" s="187">
        <v>1</v>
      </c>
      <c r="AL20" s="134" t="s">
        <v>189</v>
      </c>
      <c r="AM20" s="140">
        <v>41291</v>
      </c>
    </row>
    <row r="21" spans="1:39" ht="409.5" customHeight="1" thickBot="1">
      <c r="A21" s="76">
        <v>10</v>
      </c>
      <c r="B21" s="77" t="s">
        <v>58</v>
      </c>
      <c r="C21" s="78" t="s">
        <v>59</v>
      </c>
      <c r="D21" s="78" t="s">
        <v>59</v>
      </c>
      <c r="E21" s="109" t="s">
        <v>24</v>
      </c>
      <c r="F21" s="109" t="s">
        <v>28</v>
      </c>
      <c r="G21" s="79" t="s">
        <v>113</v>
      </c>
      <c r="H21" s="80">
        <v>41000</v>
      </c>
      <c r="I21" s="80">
        <v>41090</v>
      </c>
      <c r="J21" s="81" t="s">
        <v>33</v>
      </c>
      <c r="K21" s="82"/>
      <c r="L21" s="83"/>
      <c r="M21" s="84" t="s">
        <v>8</v>
      </c>
      <c r="N21" s="83"/>
      <c r="O21" s="79" t="s">
        <v>17</v>
      </c>
      <c r="P21" s="85"/>
      <c r="Q21" s="79" t="s">
        <v>4</v>
      </c>
      <c r="R21" s="85">
        <v>0.4</v>
      </c>
      <c r="S21" s="79" t="s">
        <v>66</v>
      </c>
      <c r="T21" s="85">
        <v>0.25</v>
      </c>
      <c r="U21" s="79" t="s">
        <v>69</v>
      </c>
      <c r="V21" s="85">
        <v>0.25</v>
      </c>
      <c r="W21" s="79" t="s">
        <v>84</v>
      </c>
      <c r="X21" s="85">
        <v>0.25</v>
      </c>
      <c r="Y21" s="79" t="s">
        <v>87</v>
      </c>
      <c r="Z21" s="85">
        <v>0.25</v>
      </c>
      <c r="AA21" s="79" t="s">
        <v>99</v>
      </c>
      <c r="AB21" s="85">
        <v>0.6</v>
      </c>
      <c r="AC21" s="79" t="s">
        <v>129</v>
      </c>
      <c r="AD21" s="85">
        <v>0.8</v>
      </c>
      <c r="AE21" s="125">
        <v>0.6</v>
      </c>
      <c r="AF21" s="79" t="s">
        <v>129</v>
      </c>
      <c r="AG21" s="85">
        <v>0.6</v>
      </c>
      <c r="AH21" s="79" t="s">
        <v>160</v>
      </c>
      <c r="AI21" s="85">
        <v>0.6</v>
      </c>
      <c r="AJ21" s="132" t="s">
        <v>172</v>
      </c>
      <c r="AK21" s="190">
        <v>0.6</v>
      </c>
      <c r="AL21" s="132" t="s">
        <v>190</v>
      </c>
      <c r="AM21" s="140">
        <v>41291</v>
      </c>
    </row>
    <row r="22" spans="1:37" ht="32.25" thickTop="1">
      <c r="A22" s="17"/>
      <c r="B22" s="17"/>
      <c r="C22" s="17"/>
      <c r="D22" s="17"/>
      <c r="E22" s="110"/>
      <c r="F22" s="110"/>
      <c r="G22" s="18"/>
      <c r="H22" s="19"/>
      <c r="I22" s="19"/>
      <c r="J22" s="20"/>
      <c r="K22" s="21"/>
      <c r="L22" s="22"/>
      <c r="M22" s="23"/>
      <c r="N22" s="24"/>
      <c r="O22" s="25"/>
      <c r="P22" s="26"/>
      <c r="Q22" s="27"/>
      <c r="R22" s="28"/>
      <c r="S22" s="29"/>
      <c r="T22" s="30"/>
      <c r="U22" s="31"/>
      <c r="V22" s="32"/>
      <c r="W22" s="33"/>
      <c r="X22" s="34"/>
      <c r="Y22" s="35"/>
      <c r="Z22" s="36"/>
      <c r="AA22" s="37"/>
      <c r="AB22" s="38"/>
      <c r="AC22" s="37"/>
      <c r="AD22" s="38"/>
      <c r="AE22" s="38"/>
      <c r="AF22" s="37"/>
      <c r="AG22" s="38"/>
      <c r="AH22" s="37"/>
      <c r="AI22" s="38"/>
      <c r="AJ22" s="37"/>
      <c r="AK22" s="38"/>
    </row>
    <row r="23" spans="1:37" ht="48" customHeight="1">
      <c r="A23" s="10" t="s">
        <v>150</v>
      </c>
      <c r="B23" s="7"/>
      <c r="C23" s="7"/>
      <c r="D23" s="7"/>
      <c r="E23" s="111"/>
      <c r="F23" s="111"/>
      <c r="G23" s="8"/>
      <c r="H23" s="8"/>
      <c r="I23" s="9"/>
      <c r="J23" s="9"/>
      <c r="K23" s="7"/>
      <c r="L23" s="10">
        <f>SUM(L8:L21)/45*100</f>
        <v>2.89272030651341</v>
      </c>
      <c r="N23" s="10">
        <f>SUM(N8:N21)/45*100</f>
        <v>4.899588477366255</v>
      </c>
      <c r="P23" s="11">
        <f>SUM(P8:P21)/45*100</f>
        <v>7.7555555555555555</v>
      </c>
      <c r="Q23" s="2"/>
      <c r="R23" s="11">
        <f>SUM(R8:R21)/45*100</f>
        <v>7.6</v>
      </c>
      <c r="S23" s="2"/>
      <c r="T23" s="12">
        <f>SUM(T8:T21)/45*100</f>
        <v>6.977777777777779</v>
      </c>
      <c r="V23" s="12">
        <f>SUM(V8:V21)/37*100</f>
        <v>9.864864864864863</v>
      </c>
      <c r="X23" s="12">
        <f>SUM(X8:X21)/35*100</f>
        <v>9.657142857142857</v>
      </c>
      <c r="Z23" s="12">
        <f>SUM(Z8:Z21)/45*100</f>
        <v>6.777777777777777</v>
      </c>
      <c r="AB23" s="16">
        <f>SUM(AB8:AB21)/45*100</f>
        <v>9.666666666666666</v>
      </c>
      <c r="AC23" s="4"/>
      <c r="AD23" s="16">
        <f>SUM(AD8:AD21)/10*100</f>
        <v>58.15555555555555</v>
      </c>
      <c r="AE23" s="16">
        <f>SUM(AE8:AE21)/10*100</f>
        <v>47.45555555555555</v>
      </c>
      <c r="AF23" s="4"/>
      <c r="AG23" s="16">
        <f>SUM(AG8:AG21)/10*100</f>
        <v>55.34519047619047</v>
      </c>
      <c r="AH23" s="4"/>
      <c r="AI23" s="16">
        <f>SUM(AI8:AI21)/10*100</f>
        <v>69.42258064516128</v>
      </c>
      <c r="AJ23" s="4"/>
      <c r="AK23" s="16">
        <f>SUM(AK8:AK21)/10*100</f>
        <v>79.02380952380952</v>
      </c>
    </row>
    <row r="24" spans="1:20" ht="2.25" customHeight="1">
      <c r="A24" s="7"/>
      <c r="B24" s="7"/>
      <c r="C24" s="7"/>
      <c r="D24" s="7"/>
      <c r="E24" s="111"/>
      <c r="F24" s="111"/>
      <c r="G24" s="8"/>
      <c r="H24" s="8"/>
      <c r="I24" s="9"/>
      <c r="J24" s="9"/>
      <c r="K24" s="7"/>
      <c r="L24" s="10"/>
      <c r="N24" s="10"/>
      <c r="P24" s="11"/>
      <c r="Q24" s="2"/>
      <c r="R24" s="11"/>
      <c r="S24" s="2"/>
      <c r="T24" s="12"/>
    </row>
    <row r="25" spans="1:18" ht="15.75" customHeight="1">
      <c r="A25" s="7"/>
      <c r="B25" s="7"/>
      <c r="C25" s="7"/>
      <c r="D25" s="7"/>
      <c r="E25" s="111"/>
      <c r="F25" s="111"/>
      <c r="G25" s="8"/>
      <c r="H25" s="8"/>
      <c r="I25" s="9"/>
      <c r="J25" s="9"/>
      <c r="K25" s="7"/>
      <c r="L25" s="7"/>
      <c r="Q25" s="2"/>
      <c r="R25" s="3"/>
    </row>
    <row r="26" spans="1:12" ht="60">
      <c r="A26" s="7" t="s">
        <v>44</v>
      </c>
      <c r="B26" s="7"/>
      <c r="C26" s="7"/>
      <c r="D26" s="7"/>
      <c r="E26" s="113" t="s">
        <v>94</v>
      </c>
      <c r="F26" s="111"/>
      <c r="G26" s="8"/>
      <c r="H26" s="8"/>
      <c r="I26" s="9"/>
      <c r="J26" s="9"/>
      <c r="K26" s="7"/>
      <c r="L26" s="7"/>
    </row>
    <row r="27" spans="1:8" ht="34.5" customHeight="1">
      <c r="A27" s="7" t="s">
        <v>2</v>
      </c>
      <c r="B27" s="7"/>
      <c r="C27" s="7"/>
      <c r="D27" s="7"/>
      <c r="E27" s="154" t="s">
        <v>119</v>
      </c>
      <c r="F27" s="154"/>
      <c r="G27" s="13"/>
      <c r="H27" s="13"/>
    </row>
    <row r="28" spans="7:8" ht="31.5">
      <c r="G28" s="13"/>
      <c r="H28" s="13"/>
    </row>
    <row r="29" spans="7:8" ht="31.5">
      <c r="G29" s="13"/>
      <c r="H29" s="13"/>
    </row>
    <row r="30" ht="31.5">
      <c r="K30" s="1"/>
    </row>
    <row r="31" ht="31.5">
      <c r="K31" s="1"/>
    </row>
    <row r="32" ht="31.5">
      <c r="K32" s="1"/>
    </row>
    <row r="33" ht="31.5">
      <c r="K33" s="1"/>
    </row>
    <row r="34" ht="31.5">
      <c r="K34" s="1"/>
    </row>
    <row r="35" ht="31.5">
      <c r="K35" s="1"/>
    </row>
    <row r="36" ht="31.5">
      <c r="K36" s="1"/>
    </row>
    <row r="37" ht="31.5">
      <c r="K37" s="1"/>
    </row>
    <row r="38" ht="31.5">
      <c r="K38" s="1"/>
    </row>
    <row r="39" ht="31.5">
      <c r="K39" s="1"/>
    </row>
    <row r="40" ht="31.5">
      <c r="K40" s="1"/>
    </row>
    <row r="41" ht="31.5"/>
    <row r="42" ht="31.5"/>
    <row r="43" ht="31.5"/>
    <row r="44" ht="31.5"/>
    <row r="45" ht="31.5"/>
    <row r="46" ht="31.5"/>
    <row r="47" ht="31.5"/>
    <row r="48" ht="31.5"/>
    <row r="49" ht="31.5"/>
    <row r="50" ht="31.5">
      <c r="H50" s="15"/>
    </row>
    <row r="225" ht="31.5"/>
    <row r="226" ht="31.5"/>
    <row r="227" ht="31.5"/>
    <row r="228" ht="31.5"/>
    <row r="229" ht="31.5"/>
  </sheetData>
  <sheetProtection/>
  <mergeCells count="47">
    <mergeCell ref="AM15:AM16"/>
    <mergeCell ref="G15:G16"/>
    <mergeCell ref="H15:H16"/>
    <mergeCell ref="I15:I16"/>
    <mergeCell ref="AJ10:AJ11"/>
    <mergeCell ref="AK10:AK11"/>
    <mergeCell ref="AJ15:AJ16"/>
    <mergeCell ref="AK15:AK16"/>
    <mergeCell ref="AH15:AH16"/>
    <mergeCell ref="AM10:AM11"/>
    <mergeCell ref="A5:AH6"/>
    <mergeCell ref="AH10:AH11"/>
    <mergeCell ref="AI10:AI11"/>
    <mergeCell ref="G10:G11"/>
    <mergeCell ref="H10:H11"/>
    <mergeCell ref="I10:I11"/>
    <mergeCell ref="J10:J11"/>
    <mergeCell ref="AG10:AG11"/>
    <mergeCell ref="B8:B13"/>
    <mergeCell ref="C10:C11"/>
    <mergeCell ref="B14:B20"/>
    <mergeCell ref="C15:C17"/>
    <mergeCell ref="AE10:AE11"/>
    <mergeCell ref="F10:F11"/>
    <mergeCell ref="AF10:AF11"/>
    <mergeCell ref="C19:C20"/>
    <mergeCell ref="D19:D20"/>
    <mergeCell ref="J15:J16"/>
    <mergeCell ref="D12:D13"/>
    <mergeCell ref="E15:E16"/>
    <mergeCell ref="E27:F27"/>
    <mergeCell ref="A8:A9"/>
    <mergeCell ref="E8:E9"/>
    <mergeCell ref="F12:F13"/>
    <mergeCell ref="A10:A11"/>
    <mergeCell ref="F15:F16"/>
    <mergeCell ref="D8:D9"/>
    <mergeCell ref="E10:E11"/>
    <mergeCell ref="D15:D17"/>
    <mergeCell ref="C8:C9"/>
    <mergeCell ref="D10:D11"/>
    <mergeCell ref="AD10:AD11"/>
    <mergeCell ref="G12:G13"/>
    <mergeCell ref="AL10:AL11"/>
    <mergeCell ref="C12:C13"/>
    <mergeCell ref="AI15:AI16"/>
    <mergeCell ref="AL15:AL16"/>
  </mergeCells>
  <printOptions horizontalCentered="1"/>
  <pageMargins left="0.25" right="0.25" top="0.75" bottom="0.75" header="0.3" footer="0.3"/>
  <pageSetup horizontalDpi="600" verticalDpi="600" orientation="landscape" scale="12" r:id="rId4"/>
  <rowBreaks count="1" manualBreakCount="1">
    <brk id="1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2013-01-18T19:28:51Z</cp:lastPrinted>
  <dcterms:created xsi:type="dcterms:W3CDTF">2009-02-25T15:23:24Z</dcterms:created>
  <dcterms:modified xsi:type="dcterms:W3CDTF">2013-01-18T19:34:21Z</dcterms:modified>
  <cp:category/>
  <cp:version/>
  <cp:contentType/>
  <cp:contentStatus/>
</cp:coreProperties>
</file>